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4955" windowHeight="8955" activeTab="2"/>
  </bookViews>
  <sheets>
    <sheet name="Accueil" sheetId="1" r:id="rId1"/>
    <sheet name="Formulaire" sheetId="2" r:id="rId2"/>
    <sheet name="Kiviat" sheetId="3" r:id="rId3"/>
    <sheet name="Référence" sheetId="4" state="hidden" r:id="rId4"/>
    <sheet name="Saisie" sheetId="5" state="hidden" r:id="rId5"/>
    <sheet name="Dépouillement" sheetId="6" state="hidden" r:id="rId6"/>
    <sheet name="Info croisé" sheetId="7" state="hidden" r:id="rId7"/>
  </sheets>
  <definedNames>
    <definedName name="_xlnm.Print_Area" localSheetId="0">'Accueil'!$A$1:$C$15</definedName>
    <definedName name="_xlnm.Print_Area" localSheetId="2">'Kiviat'!$A$1:$K$51</definedName>
  </definedNames>
  <calcPr fullCalcOnLoad="1"/>
  <pivotCaches>
    <pivotCache cacheId="9" r:id="rId8"/>
  </pivotCaches>
</workbook>
</file>

<file path=xl/sharedStrings.xml><?xml version="1.0" encoding="utf-8"?>
<sst xmlns="http://schemas.openxmlformats.org/spreadsheetml/2006/main" count="449" uniqueCount="361">
  <si>
    <t>Portabilité de l’infrastructure</t>
  </si>
  <si>
    <t>Interopérabilité des services d’échanges</t>
  </si>
  <si>
    <t>Axes</t>
  </si>
  <si>
    <t>Question</t>
  </si>
  <si>
    <t>réponse</t>
  </si>
  <si>
    <t>Modularité</t>
  </si>
  <si>
    <t>Documentation</t>
  </si>
  <si>
    <t>Qualité de service</t>
  </si>
  <si>
    <t>RECOMMANDE</t>
  </si>
  <si>
    <t>NON RECOMMANDE</t>
  </si>
  <si>
    <t>Valeur associée si cochée</t>
  </si>
  <si>
    <t>Valeur associée si non cochée</t>
  </si>
  <si>
    <t>ENT et messagerie</t>
  </si>
  <si>
    <t>5.3.1.2</t>
  </si>
  <si>
    <t>Préconisation (Annexe interopérabilité)</t>
  </si>
  <si>
    <t>Référence préconisation</t>
  </si>
  <si>
    <t>DOIT</t>
  </si>
  <si>
    <t>5.2.1.3</t>
  </si>
  <si>
    <t>Interopérabilité des logs</t>
  </si>
  <si>
    <t>NE DOIT PAS</t>
  </si>
  <si>
    <t>PEUT</t>
  </si>
  <si>
    <t xml:space="preserve">NE DOIT PAS </t>
  </si>
  <si>
    <t>SDET 10.7</t>
  </si>
  <si>
    <t>3.2 - 8</t>
  </si>
  <si>
    <t>3.2 -3</t>
  </si>
  <si>
    <t>3.2 - 1</t>
  </si>
  <si>
    <t>3.2 -2</t>
  </si>
  <si>
    <t>5.1.2</t>
  </si>
  <si>
    <t>3.2 - 5</t>
  </si>
  <si>
    <t>3.2 - 4</t>
  </si>
  <si>
    <t>3.2 - 3</t>
  </si>
  <si>
    <t>2.2.3.3</t>
  </si>
  <si>
    <t>3.2 - 10</t>
  </si>
  <si>
    <t>5.3.2.1</t>
  </si>
  <si>
    <t>2.2.2.2</t>
  </si>
  <si>
    <t>2.2.1</t>
  </si>
  <si>
    <t>3.2 - 9</t>
  </si>
  <si>
    <t>5.2.3.2</t>
  </si>
  <si>
    <t>ENT et composants</t>
  </si>
  <si>
    <t>Caractéristique de la plate-forme</t>
  </si>
  <si>
    <t>L'ENT et les services</t>
  </si>
  <si>
    <t>Caractéristiques des services publiés</t>
  </si>
  <si>
    <t>Communication entre services</t>
  </si>
  <si>
    <t>Caractéristiques des formats des d'échange</t>
  </si>
  <si>
    <t>Utilisation des données</t>
  </si>
  <si>
    <t>Identification des données</t>
  </si>
  <si>
    <t>Caractérisation de la modularité</t>
  </si>
  <si>
    <t>Utilisation de la modularité</t>
  </si>
  <si>
    <t>Caractéristiques générales</t>
  </si>
  <si>
    <t>Détail de la documentation utilisateur</t>
  </si>
  <si>
    <t>Détail de la documentation technique</t>
  </si>
  <si>
    <t>Sécurité</t>
  </si>
  <si>
    <t>SDET 10.3</t>
  </si>
  <si>
    <t>Catégorie</t>
  </si>
  <si>
    <t>Valeur attribuée</t>
  </si>
  <si>
    <t>Max possible</t>
  </si>
  <si>
    <t>Données</t>
  </si>
  <si>
    <t>Somme</t>
  </si>
  <si>
    <t>Somme Valeur attribuée</t>
  </si>
  <si>
    <t>Somme Max possible</t>
  </si>
  <si>
    <t>Total Somme Valeur attribuée</t>
  </si>
  <si>
    <t>Total Somme Max possible</t>
  </si>
  <si>
    <t>Valeur finale</t>
  </si>
  <si>
    <t>Valeur normée</t>
  </si>
  <si>
    <t>Max graph</t>
  </si>
  <si>
    <t>Formulaire</t>
  </si>
  <si>
    <t>Référence</t>
  </si>
  <si>
    <t>Saisie</t>
  </si>
  <si>
    <t>Dépouillement</t>
  </si>
  <si>
    <t>première ligne</t>
  </si>
  <si>
    <t>Index formulaire</t>
  </si>
  <si>
    <t>Index Référence</t>
  </si>
  <si>
    <t>première colonne pour formulaire</t>
  </si>
  <si>
    <t>dernière ligne</t>
  </si>
  <si>
    <t>Colonne vrai/faux</t>
  </si>
  <si>
    <t>Formats d’échanges et portabilité des données</t>
  </si>
  <si>
    <t>Couplage entre l'ENT et SGBD</t>
  </si>
  <si>
    <t>3.1.2</t>
  </si>
  <si>
    <t xml:space="preserve">Existant informatique : pas d’existant à rendre disponible à l’extérieur ou études de solutions EAI pour le faire  </t>
  </si>
  <si>
    <t>Comportements en cas d'erreur</t>
  </si>
  <si>
    <t>Déploiement</t>
  </si>
  <si>
    <t>La solution est-elle multi plateforme d'un point de vue logiciel ?</t>
  </si>
  <si>
    <t>L’ENT utilise-t-il des composants tiers pour les fonctionnalités standards ?</t>
  </si>
  <si>
    <t>L’ENT utilise-t-il des composants spécifiques pour les fonctionnalités standards ?</t>
  </si>
  <si>
    <t>L’ENT utilise-t-il des composants tiers développés par d’autres ENT ?</t>
  </si>
  <si>
    <t>L’ENT utilise-t-il des composants tiers dont le changement nécessite des développements importants?</t>
  </si>
  <si>
    <t>L’accès aux « composants logiciels » se fait-il à travers des protocoles comme WebDAV et des outils middleware ?</t>
  </si>
  <si>
    <t>Des solutions propriétaires (c’est à dire spécifique à un éditeur) ont-elles été utilisées sur les points où les solutions réellement interopérables sont indisponibles ?</t>
  </si>
  <si>
    <t>Existe-t-il au moins un SGBD utilisé par l’ENT qui ne puisse pas être remplacé par une autre de la même catégorie ?</t>
  </si>
  <si>
    <t>L’accès aux bases de données se fait-il par un middleware base de données ?</t>
  </si>
  <si>
    <t>L’ENT utilise-t-il des services de messagerie basés sur des standards ?</t>
  </si>
  <si>
    <t>L’ENT utilise-t-il un annuaire pour gérer les accès ?</t>
  </si>
  <si>
    <t>L’ENT utilise-t-il un annuaire compatible LDAP v3 ?</t>
  </si>
  <si>
    <t>Les importations/exportations avec l’annuaire se font-elles avec le format LDIF ?</t>
  </si>
  <si>
    <t>L’annuaire est-il utilisé pour gérer les ressources/profils/droits ?</t>
  </si>
  <si>
    <t xml:space="preserve">Utilise-t-on LDAP en tant que base de données pour gérer des informations autres celles liées à l’authentification et aux habilitations ? </t>
  </si>
  <si>
    <t>L’ENT accède-t-il en écriture à l’annuaire hors de l’espace d’administration de l’annuaire ?</t>
  </si>
  <si>
    <t>Utilise-t-on LDAP pour stocker des données non pérennes ?</t>
  </si>
  <si>
    <t xml:space="preserve">Le stockage de données dans LDAP est-il sous forme relationnelle ? </t>
  </si>
  <si>
    <t xml:space="preserve">Les logs sont-ils exploitables avec des outils tiers ? </t>
  </si>
  <si>
    <t>Les logs sont-ils compatibles syslog ?</t>
  </si>
  <si>
    <t>L’ENT est-il compatible avec les protocoles standards du marché ?</t>
  </si>
  <si>
    <t>L’ENT supporte-t-il les services WEB ?</t>
  </si>
  <si>
    <t>L’ENT permet-il une présentation et un accès unifié aux services ?</t>
  </si>
  <si>
    <t>Le fond est-il séparé de la forme ?</t>
  </si>
  <si>
    <t>Quelles sont les contraintes techniques pour exploiter l’interopérabilité de l’ENT qui ne sont pas spécifiées dans l’annexe interopérabilité ?</t>
  </si>
  <si>
    <t>Les services publiés associés à l’architecture de service de l’ENT sont-ils des services WEB ?</t>
  </si>
  <si>
    <t>Utilise-t-on SOAP pour les services WEB ?</t>
  </si>
  <si>
    <t>Utilise-t-on WSDL pour les services WEB ?</t>
  </si>
  <si>
    <t>Utilise-t-on UDDI pour les services WEB ?</t>
  </si>
  <si>
    <t>Les services publiés de l’ENT sont-ils recensés dans un annuaire UDDI au ministère ?</t>
  </si>
  <si>
    <t>Les services logiciels offrent-il une interface d’accès de la famille des protocoles Services Web et XML ?</t>
  </si>
  <si>
    <t>Un middleware orienté messages est-il utilisé pour la communication interapplicative asynchrone avec garantie de réception ?</t>
  </si>
  <si>
    <t>Un middleware orienté messages est-il utilisé pour la communication interapplicative synchrone et transactionnelle?</t>
  </si>
  <si>
    <t>Un appel incorrect entraîne-t-il de graves erreurs d’exécution ?</t>
  </si>
  <si>
    <t>Un appel incorrect entraîne-t-il une absence de remontée d’anomalies en provenance du service sans erreur d’exécution ?</t>
  </si>
  <si>
    <t>Un appel incorrect entraîne-t-il  une remontée d’anomalies non traitées?</t>
  </si>
  <si>
    <t>Un appel incorrect entraîne-t-il  une remontée d’anomalies qui sont traitées?</t>
  </si>
  <si>
    <t>L’ENT utilise-t-il des formats d’échange spécifiques?</t>
  </si>
  <si>
    <t>L’ENT présente-t-il des canaux d’informations au format RSS/RDF ?</t>
  </si>
  <si>
    <t>L’ENT utilise-t-il des formats d’échange spécifiques définis avec la modélisation UML ?</t>
  </si>
  <si>
    <t>Les services soumis à l’interopérabilité utilisent-il uniquement des identifiants fonctionnels dans leur échange ?</t>
  </si>
  <si>
    <t>Les identifiants fonctionnels utilisés appartiennent-ils à un référentiel commun ?</t>
  </si>
  <si>
    <t>Les identifiants fonctionnels des données accessibles via les mécanismes d’interopérabilités suivent-ils des règles standardisées ?</t>
  </si>
  <si>
    <t xml:space="preserve">Utilise-t-on  XML pour la publication de ressources numériques ? </t>
  </si>
  <si>
    <t>Il y a-t-il transformation XML -&gt; XHTML sur le serveur dans le cas des postes clients non maîtrisés ?</t>
  </si>
  <si>
    <t>Il y a-t-il transformation XML -&gt; XHTML sur le poste client si ce dernier est maîtrisé ?</t>
  </si>
  <si>
    <t>La transformation XML -&gt; XHTML a-t-elle toujours lieu sur le serveur ?</t>
  </si>
  <si>
    <t xml:space="preserve">Existe-t-il la possibilité de transférer les données d’un utilisateur au sein d’un même ENT suivant un format standard ? </t>
  </si>
  <si>
    <t>Existe-t-il la possibilité de transférer les données d’un utilisateur au sein d’un même ENT par invocation de services interopérables?</t>
  </si>
  <si>
    <t>L’ENT respecte-t-il une architecture modulaire ?</t>
  </si>
  <si>
    <t>L’ENT a-t-il une architecture globale de type bus logiciel ?</t>
  </si>
  <si>
    <t>Existe-t-il une forte dépendance des modules entre eux (hors socle ENT) ?</t>
  </si>
  <si>
    <t>Les services liés à un module ont-ils une cohérence métier ?</t>
  </si>
  <si>
    <t>Les services ayant une cohérence métier sont-ils regroupés au sein d’un même module ?</t>
  </si>
  <si>
    <t xml:space="preserve">Est-il possible de déployer l’ENT module par module ? </t>
  </si>
  <si>
    <t>Est-il possible de fournir un package d’installation par module ?</t>
  </si>
  <si>
    <t>Peut-on identifier simplement les modules/services obligatoires à l’utilisation d’un module ?</t>
  </si>
  <si>
    <t>A-t-on une utilisation simple des modules depuis un autre ENT ?</t>
  </si>
  <si>
    <t xml:space="preserve">Les développements applicatifs ont-ils été modélisés à l’aide de UML ? </t>
  </si>
  <si>
    <t>Les services en lignes proposent-ils des interfaces ouvertes ?</t>
  </si>
  <si>
    <t xml:space="preserve">Les services en lignes proposent-ils des interfaces publiées ? </t>
  </si>
  <si>
    <t xml:space="preserve">Les services en lignes proposent-ils des interfaces documentées ? </t>
  </si>
  <si>
    <t>Les mécanismes d’interopérabilités sont-ils documentés ?</t>
  </si>
  <si>
    <t xml:space="preserve">Les formats d’échanges sont-ils documentés ? </t>
  </si>
  <si>
    <t>Les services proposés sont-ils documentés ?</t>
  </si>
  <si>
    <t xml:space="preserve">La documentation est-elle disponible en ligne ? </t>
  </si>
  <si>
    <t>La documentation en ligne est-elle consultable à travers un moteur de recherche?</t>
  </si>
  <si>
    <t>La documentation utilisateur permet-elle de comprendre les concepts associés aux services offerts ?</t>
  </si>
  <si>
    <t>La documentation est-elle lisible ?</t>
  </si>
  <si>
    <t>La documentation en ligne est-elle indexée ?</t>
  </si>
  <si>
    <t>La documentation en ligne est-elle consultable à travers un moteur de recherche ?</t>
  </si>
  <si>
    <t>La documentation d’installation est-elle lisible ?</t>
  </si>
  <si>
    <t>La documentation d’installation est-elle suffisante ?</t>
  </si>
  <si>
    <t>La documentation d’installation est-elle exhaustive ?</t>
  </si>
  <si>
    <t xml:space="preserve"> La documentation d’exploitation est-elle lisible ?</t>
  </si>
  <si>
    <t>La documentation d’exploitation est-elle suffisante ?</t>
  </si>
  <si>
    <t>La documentation d’exploitation est-elle exhaustive ?</t>
  </si>
  <si>
    <t>La documentation est-elle disponible en ligne ?</t>
  </si>
  <si>
    <t>La documentation est-elle contextuelle?</t>
  </si>
  <si>
    <t>L’accès à un service publié est-il sécurisé ?</t>
  </si>
  <si>
    <t>Utilise-t-on SAML (login/mot de passe) pour authentifier ?</t>
  </si>
  <si>
    <t>Utilise-t-on SAML pour propager l’authentification ?</t>
  </si>
  <si>
    <t>L’application doit-elle s’identifier à chaque accès aux services ?</t>
  </si>
  <si>
    <t>Existe-t-il une authentification par session ?</t>
  </si>
  <si>
    <t>Les services publiés sur le portail utilisent-ils le SSO (ainsi que l’authentification) fourni par le socle ?</t>
  </si>
  <si>
    <t>Numéro question</t>
  </si>
  <si>
    <t>Obtention et cohérence des WSDL</t>
  </si>
  <si>
    <t>Est-il possible de récupérer des WSDL depuis des URLs ?</t>
  </si>
  <si>
    <t>Existe-t-il des services Webs à tester ?</t>
  </si>
  <si>
    <t>Existe-t-il des WSDL dont la récupération par URL est impossible ?</t>
  </si>
  <si>
    <t>Existe-t-il au moins un WSDL dont il est possible d’obtenir toutes les schémas de données si celles-ci sont indiquées au travers de références ?</t>
  </si>
  <si>
    <t>Existe-t-il au moins un WSDL dont les schémas de données ne peuvent être récupérés au travers des références spécifiées ?</t>
  </si>
  <si>
    <t>Existe-t-il des WSDL faisant référence à tempuri.org?</t>
  </si>
  <si>
    <t>Conformités des WDSL et messages SOAP aux recommandations du WS-I</t>
  </si>
  <si>
    <t>Existe-t-il des WSDL conformes aux recommandations du WS-I ?</t>
  </si>
  <si>
    <t>Existe-t-il des WSDL non conformes aux recommandations du WS-I ?</t>
  </si>
  <si>
    <t>Existe-t-il des messages SOAP, associés à des WSDL conformes, vérifiant les  recommandations du WS-I ?</t>
  </si>
  <si>
    <t>Existe-t-il des messages SOAP, associés à des WSDL conformes, ne vérifiant pas les recommandations du WS-I ?</t>
  </si>
  <si>
    <t>A-t-on rencontré des erreurs d’exécutions lors de l’analyse par les outils du WS-I ?</t>
  </si>
  <si>
    <t>A-t-on des erreurs systématiques générant une non conformité aux recommandations du WS-I ?</t>
  </si>
  <si>
    <t>A-t-on des erreurs non-systématiques générant une non conformité aux recommandations du WS-I ?</t>
  </si>
  <si>
    <t>Tests des webservices</t>
  </si>
  <si>
    <t>A-t-on pu tester tous les services Web souhaités avec des paramètres non renseignés ?</t>
  </si>
  <si>
    <t>A-t-on pu tester tous les services Web souhaités avec des paramètres ayant un format erroné ?</t>
  </si>
  <si>
    <t xml:space="preserve">Un message d’erreur SOAP a-t-il été récupéré à chaque fois que l’on a testé un service Web avec un format de données incorrect, dans un environnement où la sécurité n’a pas besoin d’être vérifiée ? </t>
  </si>
  <si>
    <t xml:space="preserve">A-t-on pu tester tous les services Web souhaités avec des paramètres permettant d’obtenir une réponse non vide, correspondant aux paramètres passés, dans un environnement où la sécurité n’a pas besoin d’être vérifiée ? </t>
  </si>
  <si>
    <t>Est-il possible d’utiliser des services Web pour obtenir les identifiants nécessaires au bon fonctionnement d’autres services Web ?</t>
  </si>
  <si>
    <t xml:space="preserve">Un message d’erreur SOAP a-t-il été récupéré à chaque fois que l’on a testé un service Web dans un contexte sécurisé avec des données de sécurité insuffisantes ? </t>
  </si>
  <si>
    <t>A-t-on pu tester tous les services Web souhaités avec des paramètres permettant d’obtenir une réponse non vide, correspondant aux paramètres passés, dans un environnement où la sécurité a été activée ?</t>
  </si>
  <si>
    <t>Messages SOAP réellement échangés</t>
  </si>
  <si>
    <t>A-t-on pu rejouer des messages SOAP réellement envoyés ?</t>
  </si>
  <si>
    <t>L’analyse de messages SOAP interceptés donne-t-elle les mêmes résultats que les messages de tests sur les mêmes service WEB ?</t>
  </si>
  <si>
    <t>L’analyse de messages SOAP interceptés associés à des services Web tiers révèle-t-elle des problèmes?</t>
  </si>
  <si>
    <t>INF-1</t>
  </si>
  <si>
    <t>INF-2</t>
  </si>
  <si>
    <t>INF-3</t>
  </si>
  <si>
    <t>INF-4</t>
  </si>
  <si>
    <t>INF-5</t>
  </si>
  <si>
    <t>INF-6</t>
  </si>
  <si>
    <t>INF-7</t>
  </si>
  <si>
    <t>INF-8</t>
  </si>
  <si>
    <t>INF-9</t>
  </si>
  <si>
    <t>INF-10</t>
  </si>
  <si>
    <t>INF-11</t>
  </si>
  <si>
    <t>INF-12</t>
  </si>
  <si>
    <t>INF-13</t>
  </si>
  <si>
    <t>INF-14</t>
  </si>
  <si>
    <t>INF-15</t>
  </si>
  <si>
    <t>INF-16</t>
  </si>
  <si>
    <t>INF-17</t>
  </si>
  <si>
    <t>INF-18</t>
  </si>
  <si>
    <t>INF-19</t>
  </si>
  <si>
    <t>INF-20</t>
  </si>
  <si>
    <t>INF-21</t>
  </si>
  <si>
    <t>INF-22</t>
  </si>
  <si>
    <t>INF-23</t>
  </si>
  <si>
    <t>INF-24</t>
  </si>
  <si>
    <t>INF-25</t>
  </si>
  <si>
    <t>INF-26</t>
  </si>
  <si>
    <t>SER-1</t>
  </si>
  <si>
    <t>SER-2</t>
  </si>
  <si>
    <t>SER-3</t>
  </si>
  <si>
    <t>SER-4</t>
  </si>
  <si>
    <t>SER-5</t>
  </si>
  <si>
    <t>SER-6</t>
  </si>
  <si>
    <t>SER-7</t>
  </si>
  <si>
    <t>SER-8</t>
  </si>
  <si>
    <t>SER-9</t>
  </si>
  <si>
    <t>SER-10</t>
  </si>
  <si>
    <t>SER-11</t>
  </si>
  <si>
    <t>SER-12</t>
  </si>
  <si>
    <t>SER-13</t>
  </si>
  <si>
    <t>SER-14</t>
  </si>
  <si>
    <t>SER-15</t>
  </si>
  <si>
    <t>SER-16</t>
  </si>
  <si>
    <t>SER-17</t>
  </si>
  <si>
    <t>SER-18</t>
  </si>
  <si>
    <t>SER-19</t>
  </si>
  <si>
    <t>FOR-1</t>
  </si>
  <si>
    <t>FOR-2</t>
  </si>
  <si>
    <t>FOR-3</t>
  </si>
  <si>
    <t>FOR-4</t>
  </si>
  <si>
    <t>FOR-5</t>
  </si>
  <si>
    <t>FOR-6</t>
  </si>
  <si>
    <t>FOR-7</t>
  </si>
  <si>
    <t>FOR-8</t>
  </si>
  <si>
    <t>FOR-9</t>
  </si>
  <si>
    <t>FOR-10</t>
  </si>
  <si>
    <t>FOR-11</t>
  </si>
  <si>
    <t>FOR-12</t>
  </si>
  <si>
    <t>FOR-13</t>
  </si>
  <si>
    <t>FOR-14</t>
  </si>
  <si>
    <t>FOR-15</t>
  </si>
  <si>
    <t>MOD-1</t>
  </si>
  <si>
    <t>MOD-2</t>
  </si>
  <si>
    <t>MOD-3</t>
  </si>
  <si>
    <t>MOD-4</t>
  </si>
  <si>
    <t>MOD-5</t>
  </si>
  <si>
    <t>MOD-6</t>
  </si>
  <si>
    <t>MOD-7</t>
  </si>
  <si>
    <t>MOD-8</t>
  </si>
  <si>
    <t>MOD-9</t>
  </si>
  <si>
    <t>MOD-10</t>
  </si>
  <si>
    <t>MOD-11</t>
  </si>
  <si>
    <t>DOC-1</t>
  </si>
  <si>
    <t>DOC-2</t>
  </si>
  <si>
    <t>DOC-3</t>
  </si>
  <si>
    <t>DOC-4</t>
  </si>
  <si>
    <t>DOC-5</t>
  </si>
  <si>
    <t>DOC-6</t>
  </si>
  <si>
    <t>DOC-7</t>
  </si>
  <si>
    <t>DOC-8</t>
  </si>
  <si>
    <t>DOC-9</t>
  </si>
  <si>
    <t>DOC-10</t>
  </si>
  <si>
    <t>DOC-11</t>
  </si>
  <si>
    <t>DOC-12</t>
  </si>
  <si>
    <t>DOC-13</t>
  </si>
  <si>
    <t>DOC-14</t>
  </si>
  <si>
    <t>DOC-15</t>
  </si>
  <si>
    <t>DOC-16</t>
  </si>
  <si>
    <t>DOC-17</t>
  </si>
  <si>
    <t>DOC-18</t>
  </si>
  <si>
    <t>DOC-19</t>
  </si>
  <si>
    <t>DOC-20</t>
  </si>
  <si>
    <t>DOC-21</t>
  </si>
  <si>
    <t>QUA-1</t>
  </si>
  <si>
    <t>QUA-2</t>
  </si>
  <si>
    <t>QUA-3</t>
  </si>
  <si>
    <t>QUA-4</t>
  </si>
  <si>
    <t>QUA-5</t>
  </si>
  <si>
    <t>QUA-6</t>
  </si>
  <si>
    <t>QUA-7</t>
  </si>
  <si>
    <t>QUA-8</t>
  </si>
  <si>
    <t>PRA-1</t>
  </si>
  <si>
    <t>PRA-2</t>
  </si>
  <si>
    <t>PRA-3</t>
  </si>
  <si>
    <t>PRA-4</t>
  </si>
  <si>
    <t>PRA-5</t>
  </si>
  <si>
    <t>PRA-6</t>
  </si>
  <si>
    <t>PRA-7</t>
  </si>
  <si>
    <t>PRA-8</t>
  </si>
  <si>
    <t>PRA-9</t>
  </si>
  <si>
    <t>PRA-10</t>
  </si>
  <si>
    <t>PRA-11</t>
  </si>
  <si>
    <t>PRA-12</t>
  </si>
  <si>
    <t>PRA-13</t>
  </si>
  <si>
    <t>PRA-14</t>
  </si>
  <si>
    <t>PRA-15</t>
  </si>
  <si>
    <t>PRA-16</t>
  </si>
  <si>
    <t>PRA-17</t>
  </si>
  <si>
    <t>PRA-18</t>
  </si>
  <si>
    <t>PRA-19</t>
  </si>
  <si>
    <t>PRA-20</t>
  </si>
  <si>
    <t>PRA-21</t>
  </si>
  <si>
    <t>PRA-22</t>
  </si>
  <si>
    <t>PRA-23</t>
  </si>
  <si>
    <t>Min niveau 1</t>
  </si>
  <si>
    <t>Min niveau2</t>
  </si>
  <si>
    <t>Min niveau3</t>
  </si>
  <si>
    <t>Min Niveau 4</t>
  </si>
  <si>
    <t>Niveau minimal</t>
  </si>
  <si>
    <t>Note</t>
  </si>
  <si>
    <t>Libellé</t>
  </si>
  <si>
    <t>Couleur</t>
  </si>
  <si>
    <t>Vert</t>
  </si>
  <si>
    <t>Bleu</t>
  </si>
  <si>
    <t>Jaune</t>
  </si>
  <si>
    <t>Rouge</t>
  </si>
  <si>
    <t>Peu interopérable</t>
  </si>
  <si>
    <t>Pas interopérable</t>
  </si>
  <si>
    <t>Bon</t>
  </si>
  <si>
    <t>Excellent</t>
  </si>
  <si>
    <t>Echelle</t>
  </si>
  <si>
    <t>La solution est-elle multi plateforme du point de vue du SE ?</t>
  </si>
  <si>
    <t>L’ENT utilise-t-il des composants tiers dont le changement nécessite uniquement une recompilation, un redémarrage de l’application ou des développements faibles ?</t>
  </si>
  <si>
    <t>Existe-t-il au moins un SGBD utilisé par l’ENT qui puisse être remplacée par une autre de la même catégorie ?</t>
  </si>
  <si>
    <t>Utilise-t-on de façon exclusive du SQL standard ?</t>
  </si>
  <si>
    <t>L’ENT utilise-t-il des services de messagerie non basés sur des standards si des standards sont disponibles?</t>
  </si>
  <si>
    <t>L’ENT offre-t-il des logs permettant de détecter les causes d’erreurs et les problèmes de sécurité?</t>
  </si>
  <si>
    <t>Les services publiés sur le portail peuvent-ils être mis un autre ENT sans programmation ( interface conforme à la recommandation WSRP du consortium OASIS, contrôle serveur .NET) ?</t>
  </si>
  <si>
    <t>SER-20</t>
  </si>
  <si>
    <t>L’ENT utilise-t-il des formats d’échange standards (vCard, iCalendar …) définis dans le SDET ?</t>
  </si>
  <si>
    <t>L’ENT utilise-t-il des formats d’échange XML définis par les acteurs de l’éducation nationale ?</t>
  </si>
  <si>
    <t>A-t-on une présence de liaisons point à point sur des liaisons interapplicatives (ou intermodule)  non disponibles sous forme de services WEB?</t>
  </si>
  <si>
    <t>Le déploiement  des modules sur un autre ENT basé sur la même technologie est-il simple ?</t>
  </si>
  <si>
    <t>ENT et annuaires de sécurité</t>
  </si>
  <si>
    <t>Analyse pratique des services web</t>
  </si>
  <si>
    <t>Quels problèmes non liés à la qualité des données ont été rencontrés lors de la mise en production ?</t>
  </si>
  <si>
    <t>Quels problèmes logiciels sur les postes clients sont apparus lors de la mise en place de l’ENT ?</t>
  </si>
  <si>
    <t>Les Identifiants fonctionnels des données accessibles via les mécanismes d’interopérabilités suivent-ils des règles spécifique à l’ENT ?</t>
  </si>
  <si>
    <t>Fonctionnement classeur</t>
  </si>
  <si>
    <t>Une case cochée signifie oui, une case non coché signifie non.</t>
  </si>
  <si>
    <t>La feuille "formulaire" sert à saisir les réponse aux questions.</t>
  </si>
  <si>
    <t>Les question ouvertes, n'ayant aucune influence sur la notation, les cases peuvent être cochées ou décochées</t>
  </si>
  <si>
    <t>Kiviat (ou image radar)</t>
  </si>
  <si>
    <t>Le bouton "Kiviat" sur la feuille formulaire permet de générer les kiviats à partir des réponses saisies
et de calculer la note globale de l'ENT</t>
  </si>
  <si>
    <t>Les kiviats ainsi que la note globale se trouvent sur la feuille "Kiviat"</t>
  </si>
  <si>
    <t>Le bon fonctionnement du bouton "Kiviat" nécessite l'activation des macros</t>
  </si>
  <si>
    <t>Impression</t>
  </si>
  <si>
    <t>Par précaution, il est préférable d'enregistrer le fichier avant d'imprimer ou de prévisualiser l'impression
 pour le cas où les Kiviats se redimensionneraient tous seuls de façon inattendue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</si>
</sst>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12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justify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wrapText="1"/>
    </xf>
    <xf numFmtId="0" fontId="0" fillId="2" borderId="0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b/>
        <i val="0"/>
      </font>
      <fill>
        <patternFill>
          <bgColor rgb="FFC0C0C0"/>
        </patternFill>
      </fill>
      <border/>
    </dxf>
    <dxf>
      <font>
        <b/>
        <i val="0"/>
        <u val="single"/>
      </font>
      <border/>
    </dxf>
    <dxf>
      <fill>
        <patternFill>
          <bgColor rgb="FFFFFF0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Analyse théorique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5375"/>
          <c:y val="0.2205"/>
          <c:w val="0.2725"/>
          <c:h val="0.61025"/>
        </c:manualLayout>
      </c:layout>
      <c:radarChart>
        <c:radarStyle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Dépouillement!$A$27:$A$32</c:f>
              <c:strCache>
                <c:ptCount val="6"/>
                <c:pt idx="0">
                  <c:v>Documentation</c:v>
                </c:pt>
                <c:pt idx="1">
                  <c:v>Interopérabilité des services d’échanges</c:v>
                </c:pt>
                <c:pt idx="2">
                  <c:v>Modularité</c:v>
                </c:pt>
                <c:pt idx="3">
                  <c:v>Portabilité de l’infrastructure</c:v>
                </c:pt>
                <c:pt idx="4">
                  <c:v>Qualité de service</c:v>
                </c:pt>
                <c:pt idx="5">
                  <c:v>Formats d’échanges et portabilité des données</c:v>
                </c:pt>
              </c:strCache>
            </c:strRef>
          </c:cat>
          <c:val>
            <c:numRef>
              <c:f>Dépouillement!$E$27:$E$32</c:f>
              <c:numCache>
                <c:ptCount val="6"/>
                <c:pt idx="0">
                  <c:v>10</c:v>
                </c:pt>
                <c:pt idx="1">
                  <c:v>8.75</c:v>
                </c:pt>
                <c:pt idx="2">
                  <c:v>9</c:v>
                </c:pt>
                <c:pt idx="3">
                  <c:v>8</c:v>
                </c:pt>
                <c:pt idx="4">
                  <c:v>7.5</c:v>
                </c:pt>
                <c:pt idx="5">
                  <c:v>8.571428571428571</c:v>
                </c:pt>
              </c:numCache>
            </c:numRef>
          </c:val>
        </c:ser>
        <c:axId val="57028728"/>
        <c:axId val="43496505"/>
      </c:radarChart>
      <c:catAx>
        <c:axId val="570287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496505"/>
        <c:crosses val="autoZero"/>
        <c:auto val="1"/>
        <c:lblOffset val="100"/>
        <c:noMultiLvlLbl val="0"/>
      </c:catAx>
      <c:valAx>
        <c:axId val="43496505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969696"/>
            </a:solidFill>
          </a:ln>
        </c:spPr>
        <c:crossAx val="570287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Analyse complète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7"/>
          <c:y val="0.24525"/>
          <c:w val="0.34725"/>
          <c:h val="0.70275"/>
        </c:manualLayout>
      </c:layout>
      <c:radarChart>
        <c:radarStyle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Dépouillement!$A$27:$A$33</c:f>
              <c:strCache>
                <c:ptCount val="7"/>
                <c:pt idx="0">
                  <c:v>Documentation</c:v>
                </c:pt>
                <c:pt idx="1">
                  <c:v>Interopérabilité des services d’échanges</c:v>
                </c:pt>
                <c:pt idx="2">
                  <c:v>Modularité</c:v>
                </c:pt>
                <c:pt idx="3">
                  <c:v>Portabilité de l’infrastructure</c:v>
                </c:pt>
                <c:pt idx="4">
                  <c:v>Qualité de service</c:v>
                </c:pt>
                <c:pt idx="5">
                  <c:v>Formats d’échanges et portabilité des données</c:v>
                </c:pt>
                <c:pt idx="6">
                  <c:v>Analyse pratique des services web</c:v>
                </c:pt>
              </c:strCache>
            </c:strRef>
          </c:cat>
          <c:val>
            <c:numRef>
              <c:f>Dépouillement!$E$27:$E$33</c:f>
              <c:numCache>
                <c:ptCount val="7"/>
                <c:pt idx="0">
                  <c:v>10</c:v>
                </c:pt>
                <c:pt idx="1">
                  <c:v>8.75</c:v>
                </c:pt>
                <c:pt idx="2">
                  <c:v>9</c:v>
                </c:pt>
                <c:pt idx="3">
                  <c:v>8</c:v>
                </c:pt>
                <c:pt idx="4">
                  <c:v>7.5</c:v>
                </c:pt>
                <c:pt idx="5">
                  <c:v>8.571428571428571</c:v>
                </c:pt>
                <c:pt idx="6">
                  <c:v>6.956521739130435</c:v>
                </c:pt>
              </c:numCache>
            </c:numRef>
          </c:val>
        </c:ser>
        <c:axId val="55924226"/>
        <c:axId val="33555987"/>
      </c:radarChart>
      <c:catAx>
        <c:axId val="559242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555987"/>
        <c:crosses val="autoZero"/>
        <c:auto val="1"/>
        <c:lblOffset val="100"/>
        <c:noMultiLvlLbl val="0"/>
      </c:catAx>
      <c:valAx>
        <c:axId val="33555987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969696"/>
            </a:solidFill>
          </a:ln>
        </c:spPr>
        <c:crossAx val="55924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85725</xdr:colOff>
      <xdr:row>0</xdr:row>
      <xdr:rowOff>133350</xdr:rowOff>
    </xdr:from>
    <xdr:to>
      <xdr:col>10</xdr:col>
      <xdr:colOff>85725</xdr:colOff>
      <xdr:row>20</xdr:row>
      <xdr:rowOff>133350</xdr:rowOff>
    </xdr:to>
    <xdr:graphicFrame>
      <xdr:nvGraphicFramePr>
        <xdr:cNvPr id="1" name="Chart 5"/>
        <xdr:cNvGraphicFramePr/>
      </xdr:nvGraphicFramePr>
      <xdr:xfrm>
        <a:off x="438150" y="133350"/>
        <a:ext cx="7172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85725</xdr:colOff>
      <xdr:row>21</xdr:row>
      <xdr:rowOff>104775</xdr:rowOff>
    </xdr:from>
    <xdr:to>
      <xdr:col>10</xdr:col>
      <xdr:colOff>104775</xdr:colOff>
      <xdr:row>39</xdr:row>
      <xdr:rowOff>123825</xdr:rowOff>
    </xdr:to>
    <xdr:graphicFrame>
      <xdr:nvGraphicFramePr>
        <xdr:cNvPr id="2" name="Chart 6"/>
        <xdr:cNvGraphicFramePr/>
      </xdr:nvGraphicFramePr>
      <xdr:xfrm>
        <a:off x="438150" y="3505200"/>
        <a:ext cx="71913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1:H156" sheet="Saisie"/>
  </cacheSource>
  <cacheFields count="6">
    <cacheField name="Axes">
      <sharedItems containsMixedTypes="0" count="12">
        <s v="Portabilité de l’infrastructure"/>
        <s v="Interopérabilité des services d’échanges"/>
        <s v="Formats d’échanges et portabilité des données"/>
        <s v="Modularité"/>
        <s v="Documentation"/>
        <s v="Qualité de service"/>
        <s v="Analyse pratique des services web"/>
        <s v="Interopérabilité des formats d’échanges"/>
        <s v="Portabilité des données"/>
        <s v=""/>
        <s v="Analyse pratique"/>
        <s v="Analyse pratique des servcies webs"/>
      </sharedItems>
    </cacheField>
    <cacheField name="Cat?gorie">
      <sharedItems containsMixedTypes="0" count="25">
        <s v=""/>
        <s v="Caractéristique de la plate-forme"/>
        <s v="ENT et composants"/>
        <s v="Couplage entre l'ENT et SGBD"/>
        <s v="ENT et messagerie"/>
        <s v="ENT et annuaires de sécurité"/>
        <s v="Interopérabilité des logs"/>
        <s v="L'ENT et les services"/>
        <s v="Caractéristiques des services publiés"/>
        <s v="Communication entre services"/>
        <s v="Comportements en cas d'erreur"/>
        <s v="Caractéristiques des formats des d'échange"/>
        <s v="Identification des données"/>
        <s v="Utilisation des données"/>
        <s v="Caractérisation de la modularité"/>
        <s v="Utilisation de la modularité"/>
        <s v="Caractéristiques générales"/>
        <s v="Détail de la documentation technique"/>
        <s v="Détail de la documentation utilisateur"/>
        <s v="Sécurité"/>
        <s v="Déploiement"/>
        <s v="Obtention et cohérence des WSDL"/>
        <s v="Conformités des WDSL et messages SOAP aux recommandations du WS-I"/>
        <s v="Tests des webservices"/>
        <s v="Messages SOAP réellement échangés"/>
      </sharedItems>
    </cacheField>
    <cacheField name="Question">
      <sharedItems containsMixedTypes="0"/>
    </cacheField>
    <cacheField name="r?ponse">
      <sharedItems containsMixedTypes="0" count="2">
        <s v=""/>
        <s v="X"/>
      </sharedItems>
    </cacheField>
    <cacheField name="Valeur attribu?e">
      <sharedItems containsMixedTypes="1" containsNumber="1" containsInteger="1" count="5">
        <s v=""/>
        <n v="1"/>
        <n v="0"/>
        <n v="-1"/>
        <n v="2"/>
      </sharedItems>
    </cacheField>
    <cacheField name="Max possible">
      <sharedItems containsMixedTypes="1" containsNumber="1" containsInteger="1" count="3">
        <s v=""/>
        <n v="1"/>
        <n v="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3" cacheId="9" dataOnRows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C19" firstHeaderRow="1" firstDataRow="1" firstDataCol="2"/>
  <pivotFields count="6">
    <pivotField axis="axisRow" compact="0" outline="0" subtotalTop="0" showAll="0">
      <items count="13">
        <item x="4"/>
        <item m="1" x="7"/>
        <item x="1"/>
        <item x="3"/>
        <item x="0"/>
        <item m="1" x="8"/>
        <item x="5"/>
        <item m="1" x="9"/>
        <item x="2"/>
        <item m="1" x="10"/>
        <item m="1" x="11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16">
    <i>
      <x/>
      <x/>
    </i>
    <i i="1" r="1">
      <x v="1"/>
    </i>
    <i>
      <x v="2"/>
      <x/>
    </i>
    <i i="1" r="1">
      <x v="1"/>
    </i>
    <i>
      <x v="3"/>
      <x/>
    </i>
    <i i="1" r="1">
      <x v="1"/>
    </i>
    <i>
      <x v="4"/>
      <x/>
    </i>
    <i i="1" r="1">
      <x v="1"/>
    </i>
    <i>
      <x v="6"/>
      <x/>
    </i>
    <i i="1" r="1">
      <x v="1"/>
    </i>
    <i>
      <x v="8"/>
      <x/>
    </i>
    <i i="1" r="1">
      <x v="1"/>
    </i>
    <i>
      <x v="11"/>
      <x/>
    </i>
    <i i="1" r="1">
      <x v="1"/>
    </i>
    <i t="grand">
      <x/>
    </i>
    <i t="grand" i="1">
      <x/>
    </i>
  </rowItems>
  <colItems count="1">
    <i/>
  </colItems>
  <dataFields count="2">
    <dataField name="Somme Valeur attribu?e" fld="4" baseField="0" baseItem="0"/>
    <dataField name="Somme Max possible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8"/>
  <sheetViews>
    <sheetView workbookViewId="0" topLeftCell="A1">
      <selection activeCell="B19" sqref="B19"/>
    </sheetView>
  </sheetViews>
  <sheetFormatPr defaultColWidth="11.421875" defaultRowHeight="12.75"/>
  <cols>
    <col min="1" max="1" width="11.421875" style="25" customWidth="1"/>
    <col min="2" max="2" width="94.421875" style="25" bestFit="1" customWidth="1"/>
    <col min="3" max="16384" width="11.421875" style="25" customWidth="1"/>
  </cols>
  <sheetData>
    <row r="2" ht="12.75">
      <c r="B2" s="24" t="s">
        <v>351</v>
      </c>
    </row>
    <row r="4" ht="12.75">
      <c r="B4" s="25" t="s">
        <v>353</v>
      </c>
    </row>
    <row r="5" ht="12.75">
      <c r="B5" s="25" t="s">
        <v>352</v>
      </c>
    </row>
    <row r="6" ht="12.75">
      <c r="B6" s="25" t="s">
        <v>354</v>
      </c>
    </row>
    <row r="9" ht="12.75">
      <c r="B9" s="24" t="s">
        <v>355</v>
      </c>
    </row>
    <row r="10" ht="12.75">
      <c r="B10" s="24"/>
    </row>
    <row r="11" ht="25.5">
      <c r="B11" s="26" t="s">
        <v>356</v>
      </c>
    </row>
    <row r="12" ht="12.75">
      <c r="B12" s="25" t="s">
        <v>357</v>
      </c>
    </row>
    <row r="14" ht="12.75">
      <c r="B14" s="25" t="s">
        <v>358</v>
      </c>
    </row>
    <row r="17" ht="12.75">
      <c r="B17" s="24" t="s">
        <v>359</v>
      </c>
    </row>
    <row r="18" ht="25.5">
      <c r="B18" s="27" t="s">
        <v>360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4:F178"/>
  <sheetViews>
    <sheetView workbookViewId="0" topLeftCell="A1">
      <pane xSplit="5" ySplit="2" topLeftCell="F10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2" sqref="F2"/>
    </sheetView>
  </sheetViews>
  <sheetFormatPr defaultColWidth="11.421875" defaultRowHeight="12.75"/>
  <cols>
    <col min="1" max="2" width="11.421875" style="19" hidden="1" customWidth="1"/>
    <col min="3" max="3" width="15.00390625" style="19" hidden="1" customWidth="1"/>
    <col min="4" max="4" width="5.57421875" style="19" customWidth="1"/>
    <col min="5" max="5" width="0.2890625" style="19" customWidth="1"/>
    <col min="6" max="6" width="145.421875" style="19" bestFit="1" customWidth="1"/>
    <col min="7" max="16384" width="11.421875" style="19" customWidth="1"/>
  </cols>
  <sheetData>
    <row r="1" ht="12.75"/>
    <row r="2" ht="18.75" customHeight="1"/>
    <row r="3" ht="12.75"/>
    <row r="4" spans="1:6" ht="12.75">
      <c r="A4" s="19">
        <f>ROW()-'Info croisé'!$B$2+'Info croisé'!$B$7</f>
        <v>2</v>
      </c>
      <c r="B4" s="19">
        <f>'Info croisé'!$B$15</f>
        <v>3</v>
      </c>
      <c r="C4" s="19">
        <f ca="1">IF(INDIRECT(CONCATENATE("Saisie!L",A4,"C",B4+2),FALSE)&lt;&gt;"",B4+2,IF(INDIRECT(CONCATENATE("Saisie!L",A4,"C",B4+1),FALSE)&lt;&gt;"",B4+1,IF(INDIRECT(CONCATENATE("Saisie!L",A4,"C",B4),FALSE)&lt;&gt;"",B4,"")))</f>
        <v>3</v>
      </c>
      <c r="E4" s="19" t="b">
        <v>0</v>
      </c>
      <c r="F4" s="19" t="str">
        <f ca="1">INDIRECT(CONCATENATE("Saisie!L",A4,"C",C4),FALSE)</f>
        <v>Portabilité de l’infrastructure</v>
      </c>
    </row>
    <row r="5" spans="1:6" ht="12.75">
      <c r="A5" s="19">
        <f>ROW()-'Info croisé'!$B$2+'Info croisé'!$B$7</f>
        <v>3</v>
      </c>
      <c r="B5" s="19">
        <f>'Info croisé'!$B$15</f>
        <v>3</v>
      </c>
      <c r="C5" s="19">
        <f aca="true" ca="1" t="shared" si="0" ref="C5:C68">IF(INDIRECT(CONCATENATE("Saisie!L",A5,"C",B5+2),FALSE)&lt;&gt;"",B5+2,IF(INDIRECT(CONCATENATE("Saisie!L",A5,"C",B5+1),FALSE)&lt;&gt;"",B5+1,IF(INDIRECT(CONCATENATE("Saisie!L",A5,"C",B5),FALSE)&lt;&gt;"",B5,"")))</f>
        <v>4</v>
      </c>
      <c r="E5" s="19" t="b">
        <v>0</v>
      </c>
      <c r="F5" s="19" t="str">
        <f ca="1" t="shared" si="1" ref="F5:F68">INDIRECT(CONCATENATE("Saisie!L",A5,"C",C5),FALSE)</f>
        <v>Caractéristique de la plate-forme</v>
      </c>
    </row>
    <row r="6" spans="1:6" ht="12.75">
      <c r="A6" s="19">
        <f>ROW()-'Info croisé'!$B$2+'Info croisé'!$B$7</f>
        <v>4</v>
      </c>
      <c r="B6" s="19">
        <f>'Info croisé'!$B$15</f>
        <v>3</v>
      </c>
      <c r="C6" s="19">
        <f ca="1" t="shared" si="0"/>
        <v>5</v>
      </c>
      <c r="E6" s="19" t="b">
        <v>1</v>
      </c>
      <c r="F6" s="19" t="str">
        <f ca="1" t="shared" si="1"/>
        <v>INF-1  : La solution est-elle multi plateforme du point de vue du SE ?</v>
      </c>
    </row>
    <row r="7" spans="1:6" ht="12.75">
      <c r="A7" s="19">
        <f>ROW()-'Info croisé'!$B$2+'Info croisé'!$B$7</f>
        <v>5</v>
      </c>
      <c r="B7" s="19">
        <f>'Info croisé'!$B$15</f>
        <v>3</v>
      </c>
      <c r="C7" s="19">
        <f ca="1" t="shared" si="0"/>
        <v>5</v>
      </c>
      <c r="E7" s="19" t="b">
        <v>1</v>
      </c>
      <c r="F7" s="19" t="str">
        <f ca="1" t="shared" si="1"/>
        <v>INF-2  : La solution est-elle multi plateforme d'un point de vue logiciel ?</v>
      </c>
    </row>
    <row r="8" spans="1:6" ht="12.75">
      <c r="A8" s="19">
        <f>ROW()-'Info croisé'!$B$2+'Info croisé'!$B$7</f>
        <v>6</v>
      </c>
      <c r="B8" s="19">
        <f>'Info croisé'!$B$15</f>
        <v>3</v>
      </c>
      <c r="C8" s="19">
        <f ca="1" t="shared" si="0"/>
        <v>4</v>
      </c>
      <c r="E8" s="19" t="b">
        <v>0</v>
      </c>
      <c r="F8" s="19" t="str">
        <f ca="1" t="shared" si="1"/>
        <v>ENT et composants</v>
      </c>
    </row>
    <row r="9" spans="1:6" ht="12.75">
      <c r="A9" s="19">
        <f>ROW()-'Info croisé'!$B$2+'Info croisé'!$B$7</f>
        <v>7</v>
      </c>
      <c r="B9" s="19">
        <f>'Info croisé'!$B$15</f>
        <v>3</v>
      </c>
      <c r="C9" s="19">
        <f ca="1" t="shared" si="0"/>
        <v>5</v>
      </c>
      <c r="E9" s="19" t="b">
        <v>1</v>
      </c>
      <c r="F9" s="19" t="str">
        <f ca="1" t="shared" si="1"/>
        <v>INF-3  : L’ENT utilise-t-il des composants tiers pour les fonctionnalités standards ?</v>
      </c>
    </row>
    <row r="10" spans="1:6" ht="12.75">
      <c r="A10" s="19">
        <f>ROW()-'Info croisé'!$B$2+'Info croisé'!$B$7</f>
        <v>8</v>
      </c>
      <c r="B10" s="19">
        <f>'Info croisé'!$B$15</f>
        <v>3</v>
      </c>
      <c r="C10" s="19">
        <f ca="1" t="shared" si="0"/>
        <v>5</v>
      </c>
      <c r="E10" s="19" t="b">
        <v>1</v>
      </c>
      <c r="F10" s="19" t="str">
        <f ca="1" t="shared" si="1"/>
        <v>INF-4  : L’ENT utilise-t-il des composants spécifiques pour les fonctionnalités standards ?</v>
      </c>
    </row>
    <row r="11" spans="1:6" ht="12.75">
      <c r="A11" s="19">
        <f>ROW()-'Info croisé'!$B$2+'Info croisé'!$B$7</f>
        <v>9</v>
      </c>
      <c r="B11" s="19">
        <f>'Info croisé'!$B$15</f>
        <v>3</v>
      </c>
      <c r="C11" s="19">
        <f ca="1" t="shared" si="0"/>
        <v>5</v>
      </c>
      <c r="E11" s="19" t="b">
        <v>1</v>
      </c>
      <c r="F11" s="19" t="str">
        <f ca="1" t="shared" si="1"/>
        <v>INF-5  : L’ENT utilise-t-il des composants tiers développés par d’autres ENT ?</v>
      </c>
    </row>
    <row r="12" spans="1:6" ht="12.75">
      <c r="A12" s="19">
        <f>ROW()-'Info croisé'!$B$2+'Info croisé'!$B$7</f>
        <v>10</v>
      </c>
      <c r="B12" s="19">
        <f>'Info croisé'!$B$15</f>
        <v>3</v>
      </c>
      <c r="C12" s="19">
        <f ca="1" t="shared" si="0"/>
        <v>5</v>
      </c>
      <c r="E12" s="19" t="b">
        <v>1</v>
      </c>
      <c r="F12" s="19" t="str">
        <f ca="1" t="shared" si="1"/>
        <v>INF-6  : L’ENT utilise-t-il des composants tiers dont le changement nécessite uniquement une recompilation, un redémarrage de l’application ou des développements faibles ?</v>
      </c>
    </row>
    <row r="13" spans="1:6" ht="12.75">
      <c r="A13" s="19">
        <f>ROW()-'Info croisé'!$B$2+'Info croisé'!$B$7</f>
        <v>11</v>
      </c>
      <c r="B13" s="19">
        <f>'Info croisé'!$B$15</f>
        <v>3</v>
      </c>
      <c r="C13" s="19">
        <f ca="1" t="shared" si="0"/>
        <v>5</v>
      </c>
      <c r="E13" s="19" t="b">
        <v>0</v>
      </c>
      <c r="F13" s="19" t="str">
        <f ca="1" t="shared" si="1"/>
        <v>INF-7  : L’ENT utilise-t-il des composants tiers dont le changement nécessite des développements importants?</v>
      </c>
    </row>
    <row r="14" spans="1:6" ht="12.75">
      <c r="A14" s="19">
        <f>ROW()-'Info croisé'!$B$2+'Info croisé'!$B$7</f>
        <v>12</v>
      </c>
      <c r="B14" s="19">
        <f>'Info croisé'!$B$15</f>
        <v>3</v>
      </c>
      <c r="C14" s="19">
        <f ca="1" t="shared" si="0"/>
        <v>5</v>
      </c>
      <c r="E14" s="19" t="b">
        <v>1</v>
      </c>
      <c r="F14" s="19" t="str">
        <f ca="1" t="shared" si="1"/>
        <v>INF-8  : L’accès aux « composants logiciels » se fait-il à travers des protocoles comme WebDAV et des outils middleware ?</v>
      </c>
    </row>
    <row r="15" spans="1:6" ht="12.75">
      <c r="A15" s="19">
        <f>ROW()-'Info croisé'!$B$2+'Info croisé'!$B$7</f>
        <v>13</v>
      </c>
      <c r="B15" s="19">
        <f>'Info croisé'!$B$15</f>
        <v>3</v>
      </c>
      <c r="C15" s="19">
        <f ca="1" t="shared" si="0"/>
        <v>5</v>
      </c>
      <c r="E15" s="19" t="b">
        <v>0</v>
      </c>
      <c r="F15" s="19" t="str">
        <f ca="1" t="shared" si="1"/>
        <v>INF-9  : Des solutions propriétaires (c’est à dire spécifique à un éditeur) ont-elles été utilisées sur les points où les solutions réellement interopérables sont indisponibles ?</v>
      </c>
    </row>
    <row r="16" spans="1:6" ht="12.75">
      <c r="A16" s="19">
        <f>ROW()-'Info croisé'!$B$2+'Info croisé'!$B$7</f>
        <v>14</v>
      </c>
      <c r="B16" s="19">
        <f>'Info croisé'!$B$15</f>
        <v>3</v>
      </c>
      <c r="C16" s="19">
        <f ca="1" t="shared" si="0"/>
        <v>4</v>
      </c>
      <c r="E16" s="19" t="b">
        <v>0</v>
      </c>
      <c r="F16" s="19" t="str">
        <f ca="1" t="shared" si="1"/>
        <v>Couplage entre l'ENT et SGBD</v>
      </c>
    </row>
    <row r="17" spans="1:6" ht="12.75">
      <c r="A17" s="19">
        <f>ROW()-'Info croisé'!$B$2+'Info croisé'!$B$7</f>
        <v>15</v>
      </c>
      <c r="B17" s="19">
        <f>'Info croisé'!$B$15</f>
        <v>3</v>
      </c>
      <c r="C17" s="19">
        <f ca="1" t="shared" si="0"/>
        <v>5</v>
      </c>
      <c r="E17" s="19" t="b">
        <v>1</v>
      </c>
      <c r="F17" s="19" t="str">
        <f ca="1" t="shared" si="1"/>
        <v>INF-10  : Existe-t-il au moins un SGBD utilisé par l’ENT qui ne puisse pas être remplacé par une autre de la même catégorie ?</v>
      </c>
    </row>
    <row r="18" spans="1:6" ht="12.75">
      <c r="A18" s="19">
        <f>ROW()-'Info croisé'!$B$2+'Info croisé'!$B$7</f>
        <v>16</v>
      </c>
      <c r="B18" s="19">
        <f>'Info croisé'!$B$15</f>
        <v>3</v>
      </c>
      <c r="C18" s="19">
        <f ca="1" t="shared" si="0"/>
        <v>5</v>
      </c>
      <c r="E18" s="19" t="b">
        <v>1</v>
      </c>
      <c r="F18" s="19" t="str">
        <f ca="1" t="shared" si="1"/>
        <v>INF-11  : Existe-t-il au moins un SGBD utilisé par l’ENT qui puisse être remplacée par une autre de la même catégorie ?</v>
      </c>
    </row>
    <row r="19" spans="1:6" ht="12.75">
      <c r="A19" s="19">
        <f>ROW()-'Info croisé'!$B$2+'Info croisé'!$B$7</f>
        <v>17</v>
      </c>
      <c r="B19" s="19">
        <f>'Info croisé'!$B$15</f>
        <v>3</v>
      </c>
      <c r="C19" s="19">
        <f ca="1" t="shared" si="0"/>
        <v>5</v>
      </c>
      <c r="E19" s="19" t="b">
        <v>1</v>
      </c>
      <c r="F19" s="19" t="str">
        <f ca="1" t="shared" si="1"/>
        <v>INF-12  : L’accès aux bases de données se fait-il par un middleware base de données ?</v>
      </c>
    </row>
    <row r="20" spans="1:6" ht="12.75">
      <c r="A20" s="19">
        <f>ROW()-'Info croisé'!$B$2+'Info croisé'!$B$7</f>
        <v>18</v>
      </c>
      <c r="B20" s="19">
        <f>'Info croisé'!$B$15</f>
        <v>3</v>
      </c>
      <c r="C20" s="19">
        <f ca="1" t="shared" si="0"/>
        <v>5</v>
      </c>
      <c r="E20" s="19" t="b">
        <v>0</v>
      </c>
      <c r="F20" s="19" t="str">
        <f ca="1" t="shared" si="1"/>
        <v>INF-13  : Utilise-t-on de façon exclusive du SQL standard ?</v>
      </c>
    </row>
    <row r="21" spans="1:6" ht="12.75">
      <c r="A21" s="19">
        <f>ROW()-'Info croisé'!$B$2+'Info croisé'!$B$7</f>
        <v>19</v>
      </c>
      <c r="B21" s="19">
        <f>'Info croisé'!$B$15</f>
        <v>3</v>
      </c>
      <c r="C21" s="19">
        <f ca="1" t="shared" si="0"/>
        <v>4</v>
      </c>
      <c r="E21" s="19" t="b">
        <v>0</v>
      </c>
      <c r="F21" s="19" t="str">
        <f ca="1" t="shared" si="1"/>
        <v>ENT et messagerie</v>
      </c>
    </row>
    <row r="22" spans="1:6" ht="12.75">
      <c r="A22" s="19">
        <f>ROW()-'Info croisé'!$B$2+'Info croisé'!$B$7</f>
        <v>20</v>
      </c>
      <c r="B22" s="19">
        <f>'Info croisé'!$B$15</f>
        <v>3</v>
      </c>
      <c r="C22" s="19">
        <f ca="1" t="shared" si="0"/>
        <v>5</v>
      </c>
      <c r="E22" s="19" t="b">
        <v>1</v>
      </c>
      <c r="F22" s="19" t="str">
        <f ca="1" t="shared" si="1"/>
        <v>INF-14  : L’ENT utilise-t-il des services de messagerie non basés sur des standards si des standards sont disponibles?</v>
      </c>
    </row>
    <row r="23" spans="1:6" ht="12.75">
      <c r="A23" s="19">
        <f>ROW()-'Info croisé'!$B$2+'Info croisé'!$B$7</f>
        <v>21</v>
      </c>
      <c r="B23" s="19">
        <f>'Info croisé'!$B$15</f>
        <v>3</v>
      </c>
      <c r="C23" s="19">
        <f ca="1" t="shared" si="0"/>
        <v>5</v>
      </c>
      <c r="E23" s="19" t="b">
        <v>1</v>
      </c>
      <c r="F23" s="19" t="str">
        <f ca="1" t="shared" si="1"/>
        <v>INF-15  : L’ENT utilise-t-il des services de messagerie basés sur des standards ?</v>
      </c>
    </row>
    <row r="24" spans="1:6" ht="12.75">
      <c r="A24" s="19">
        <f>ROW()-'Info croisé'!$B$2+'Info croisé'!$B$7</f>
        <v>22</v>
      </c>
      <c r="B24" s="19">
        <f>'Info croisé'!$B$15</f>
        <v>3</v>
      </c>
      <c r="C24" s="19">
        <f ca="1" t="shared" si="0"/>
        <v>4</v>
      </c>
      <c r="E24" s="19" t="b">
        <v>0</v>
      </c>
      <c r="F24" s="19" t="str">
        <f ca="1" t="shared" si="1"/>
        <v>ENT et annuaires de sécurité</v>
      </c>
    </row>
    <row r="25" spans="1:6" ht="12.75">
      <c r="A25" s="19">
        <f>ROW()-'Info croisé'!$B$2+'Info croisé'!$B$7</f>
        <v>23</v>
      </c>
      <c r="B25" s="19">
        <f>'Info croisé'!$B$15</f>
        <v>3</v>
      </c>
      <c r="C25" s="19">
        <f ca="1" t="shared" si="0"/>
        <v>5</v>
      </c>
      <c r="E25" s="19" t="b">
        <v>1</v>
      </c>
      <c r="F25" s="19" t="str">
        <f ca="1" t="shared" si="1"/>
        <v>INF-16  : L’ENT utilise-t-il un annuaire pour gérer les accès ?</v>
      </c>
    </row>
    <row r="26" spans="1:6" ht="12.75">
      <c r="A26" s="19">
        <f>ROW()-'Info croisé'!$B$2+'Info croisé'!$B$7</f>
        <v>24</v>
      </c>
      <c r="B26" s="19">
        <f>'Info croisé'!$B$15</f>
        <v>3</v>
      </c>
      <c r="C26" s="19">
        <f ca="1" t="shared" si="0"/>
        <v>5</v>
      </c>
      <c r="E26" s="19" t="b">
        <v>1</v>
      </c>
      <c r="F26" s="19" t="str">
        <f ca="1" t="shared" si="1"/>
        <v>INF-17  : L’ENT utilise-t-il un annuaire compatible LDAP v3 ?</v>
      </c>
    </row>
    <row r="27" spans="1:6" ht="12.75">
      <c r="A27" s="19">
        <f>ROW()-'Info croisé'!$B$2+'Info croisé'!$B$7</f>
        <v>25</v>
      </c>
      <c r="B27" s="19">
        <f>'Info croisé'!$B$15</f>
        <v>3</v>
      </c>
      <c r="C27" s="19">
        <f ca="1" t="shared" si="0"/>
        <v>5</v>
      </c>
      <c r="E27" s="19" t="b">
        <v>1</v>
      </c>
      <c r="F27" s="19" t="str">
        <f ca="1" t="shared" si="1"/>
        <v>INF-18  : Les importations/exportations avec l’annuaire se font-elles avec le format LDIF ?</v>
      </c>
    </row>
    <row r="28" spans="1:6" ht="12.75">
      <c r="A28" s="19">
        <f>ROW()-'Info croisé'!$B$2+'Info croisé'!$B$7</f>
        <v>26</v>
      </c>
      <c r="B28" s="19">
        <f>'Info croisé'!$B$15</f>
        <v>3</v>
      </c>
      <c r="C28" s="19">
        <f ca="1" t="shared" si="0"/>
        <v>5</v>
      </c>
      <c r="E28" s="19" t="b">
        <v>1</v>
      </c>
      <c r="F28" s="19" t="str">
        <f ca="1" t="shared" si="1"/>
        <v>INF-19  : L’annuaire est-il utilisé pour gérer les ressources/profils/droits ?</v>
      </c>
    </row>
    <row r="29" spans="1:6" ht="12.75">
      <c r="A29" s="19">
        <f>ROW()-'Info croisé'!$B$2+'Info croisé'!$B$7</f>
        <v>27</v>
      </c>
      <c r="B29" s="19">
        <f>'Info croisé'!$B$15</f>
        <v>3</v>
      </c>
      <c r="C29" s="19">
        <f ca="1" t="shared" si="0"/>
        <v>5</v>
      </c>
      <c r="E29" s="19" t="b">
        <v>0</v>
      </c>
      <c r="F29" s="19" t="str">
        <f ca="1" t="shared" si="1"/>
        <v>INF-20  : Utilise-t-on LDAP en tant que base de données pour gérer des informations autres celles liées à l’authentification et aux habilitations ? </v>
      </c>
    </row>
    <row r="30" spans="1:6" ht="12.75">
      <c r="A30" s="19">
        <f>ROW()-'Info croisé'!$B$2+'Info croisé'!$B$7</f>
        <v>28</v>
      </c>
      <c r="B30" s="19">
        <f>'Info croisé'!$B$15</f>
        <v>3</v>
      </c>
      <c r="C30" s="19">
        <f ca="1" t="shared" si="0"/>
        <v>5</v>
      </c>
      <c r="E30" s="19" t="b">
        <v>0</v>
      </c>
      <c r="F30" s="19" t="str">
        <f ca="1" t="shared" si="1"/>
        <v>INF-21  : L’ENT accède-t-il en écriture à l’annuaire hors de l’espace d’administration de l’annuaire ?</v>
      </c>
    </row>
    <row r="31" spans="1:6" ht="12.75">
      <c r="A31" s="19">
        <f>ROW()-'Info croisé'!$B$2+'Info croisé'!$B$7</f>
        <v>29</v>
      </c>
      <c r="B31" s="19">
        <f>'Info croisé'!$B$15</f>
        <v>3</v>
      </c>
      <c r="C31" s="19">
        <f ca="1" t="shared" si="0"/>
        <v>5</v>
      </c>
      <c r="E31" s="19" t="b">
        <v>0</v>
      </c>
      <c r="F31" s="19" t="str">
        <f ca="1" t="shared" si="1"/>
        <v>INF-22  : Utilise-t-on LDAP pour stocker des données non pérennes ?</v>
      </c>
    </row>
    <row r="32" spans="1:6" ht="12.75">
      <c r="A32" s="19">
        <f>ROW()-'Info croisé'!$B$2+'Info croisé'!$B$7</f>
        <v>30</v>
      </c>
      <c r="B32" s="19">
        <f>'Info croisé'!$B$15</f>
        <v>3</v>
      </c>
      <c r="C32" s="19">
        <f ca="1" t="shared" si="0"/>
        <v>5</v>
      </c>
      <c r="E32" s="19" t="b">
        <v>0</v>
      </c>
      <c r="F32" s="19" t="str">
        <f ca="1" t="shared" si="1"/>
        <v>INF-23  : Le stockage de données dans LDAP est-il sous forme relationnelle ? </v>
      </c>
    </row>
    <row r="33" spans="1:6" ht="12.75">
      <c r="A33" s="19">
        <f>ROW()-'Info croisé'!$B$2+'Info croisé'!$B$7</f>
        <v>31</v>
      </c>
      <c r="B33" s="19">
        <f>'Info croisé'!$B$15</f>
        <v>3</v>
      </c>
      <c r="C33" s="19">
        <f ca="1" t="shared" si="0"/>
        <v>4</v>
      </c>
      <c r="E33" s="19" t="b">
        <v>0</v>
      </c>
      <c r="F33" s="19" t="str">
        <f ca="1" t="shared" si="1"/>
        <v>Interopérabilité des logs</v>
      </c>
    </row>
    <row r="34" spans="1:6" ht="12.75">
      <c r="A34" s="19">
        <f>ROW()-'Info croisé'!$B$2+'Info croisé'!$B$7</f>
        <v>32</v>
      </c>
      <c r="B34" s="19">
        <f>'Info croisé'!$B$15</f>
        <v>3</v>
      </c>
      <c r="C34" s="19">
        <f ca="1" t="shared" si="0"/>
        <v>5</v>
      </c>
      <c r="E34" s="19" t="b">
        <v>1</v>
      </c>
      <c r="F34" s="19" t="str">
        <f ca="1" t="shared" si="1"/>
        <v>INF-24  : L’ENT offre-t-il des logs permettant de détecter les causes d’erreurs et les problèmes de sécurité?</v>
      </c>
    </row>
    <row r="35" spans="1:6" ht="12.75">
      <c r="A35" s="19">
        <f>ROW()-'Info croisé'!$B$2+'Info croisé'!$B$7</f>
        <v>33</v>
      </c>
      <c r="B35" s="19">
        <f>'Info croisé'!$B$15</f>
        <v>3</v>
      </c>
      <c r="C35" s="19">
        <f ca="1" t="shared" si="0"/>
        <v>5</v>
      </c>
      <c r="E35" s="19" t="b">
        <v>1</v>
      </c>
      <c r="F35" s="19" t="str">
        <f ca="1" t="shared" si="1"/>
        <v>INF-25  : Les logs sont-ils exploitables avec des outils tiers ? </v>
      </c>
    </row>
    <row r="36" spans="1:6" ht="12.75">
      <c r="A36" s="19">
        <f>ROW()-'Info croisé'!$B$2+'Info croisé'!$B$7</f>
        <v>34</v>
      </c>
      <c r="B36" s="19">
        <f>'Info croisé'!$B$15</f>
        <v>3</v>
      </c>
      <c r="C36" s="19">
        <f ca="1" t="shared" si="0"/>
        <v>5</v>
      </c>
      <c r="E36" s="19" t="b">
        <v>1</v>
      </c>
      <c r="F36" s="19" t="str">
        <f ca="1" t="shared" si="1"/>
        <v>INF-26  : Les logs sont-ils compatibles syslog ?</v>
      </c>
    </row>
    <row r="37" spans="1:6" ht="12.75">
      <c r="A37" s="19">
        <f>ROW()-'Info croisé'!$B$2+'Info croisé'!$B$7</f>
        <v>35</v>
      </c>
      <c r="B37" s="19">
        <f>'Info croisé'!$B$15</f>
        <v>3</v>
      </c>
      <c r="C37" s="19">
        <f ca="1" t="shared" si="0"/>
        <v>3</v>
      </c>
      <c r="E37" s="19" t="b">
        <v>0</v>
      </c>
      <c r="F37" s="19" t="str">
        <f ca="1" t="shared" si="1"/>
        <v>Interopérabilité des services d’échanges</v>
      </c>
    </row>
    <row r="38" spans="1:6" ht="12.75">
      <c r="A38" s="19">
        <f>ROW()-'Info croisé'!$B$2+'Info croisé'!$B$7</f>
        <v>36</v>
      </c>
      <c r="B38" s="19">
        <f>'Info croisé'!$B$15</f>
        <v>3</v>
      </c>
      <c r="C38" s="19">
        <f ca="1" t="shared" si="0"/>
        <v>4</v>
      </c>
      <c r="E38" s="19" t="b">
        <v>0</v>
      </c>
      <c r="F38" s="19" t="str">
        <f ca="1" t="shared" si="1"/>
        <v>L'ENT et les services</v>
      </c>
    </row>
    <row r="39" spans="1:6" ht="12.75">
      <c r="A39" s="19">
        <f>ROW()-'Info croisé'!$B$2+'Info croisé'!$B$7</f>
        <v>37</v>
      </c>
      <c r="B39" s="19">
        <f>'Info croisé'!$B$15</f>
        <v>3</v>
      </c>
      <c r="C39" s="19">
        <f ca="1" t="shared" si="0"/>
        <v>5</v>
      </c>
      <c r="E39" s="19" t="b">
        <v>1</v>
      </c>
      <c r="F39" s="19" t="str">
        <f ca="1" t="shared" si="1"/>
        <v>SER-1  : L’ENT est-il compatible avec les protocoles standards du marché ?</v>
      </c>
    </row>
    <row r="40" spans="1:6" ht="12.75">
      <c r="A40" s="19">
        <f>ROW()-'Info croisé'!$B$2+'Info croisé'!$B$7</f>
        <v>38</v>
      </c>
      <c r="B40" s="19">
        <f>'Info croisé'!$B$15</f>
        <v>3</v>
      </c>
      <c r="C40" s="19">
        <f ca="1" t="shared" si="0"/>
        <v>5</v>
      </c>
      <c r="E40" s="19" t="b">
        <v>1</v>
      </c>
      <c r="F40" s="19" t="str">
        <f ca="1" t="shared" si="1"/>
        <v>SER-2  : L’ENT supporte-t-il les services WEB ?</v>
      </c>
    </row>
    <row r="41" spans="1:6" ht="12.75">
      <c r="A41" s="19">
        <f>ROW()-'Info croisé'!$B$2+'Info croisé'!$B$7</f>
        <v>39</v>
      </c>
      <c r="B41" s="19">
        <f>'Info croisé'!$B$15</f>
        <v>3</v>
      </c>
      <c r="C41" s="19">
        <f ca="1" t="shared" si="0"/>
        <v>5</v>
      </c>
      <c r="E41" s="19" t="b">
        <v>1</v>
      </c>
      <c r="F41" s="19" t="str">
        <f ca="1" t="shared" si="1"/>
        <v>SER-3  : L’ENT permet-il une présentation et un accès unifié aux services ?</v>
      </c>
    </row>
    <row r="42" spans="1:6" ht="12.75">
      <c r="A42" s="19">
        <f>ROW()-'Info croisé'!$B$2+'Info croisé'!$B$7</f>
        <v>40</v>
      </c>
      <c r="B42" s="19">
        <f>'Info croisé'!$B$15</f>
        <v>3</v>
      </c>
      <c r="C42" s="19">
        <f ca="1" t="shared" si="0"/>
        <v>5</v>
      </c>
      <c r="E42" s="19" t="b">
        <v>1</v>
      </c>
      <c r="F42" s="19" t="str">
        <f ca="1" t="shared" si="1"/>
        <v>SER-4  : Le fond est-il séparé de la forme ?</v>
      </c>
    </row>
    <row r="43" spans="1:6" ht="12.75">
      <c r="A43" s="19">
        <f>ROW()-'Info croisé'!$B$2+'Info croisé'!$B$7</f>
        <v>41</v>
      </c>
      <c r="B43" s="19">
        <f>'Info croisé'!$B$15</f>
        <v>3</v>
      </c>
      <c r="C43" s="19">
        <f ca="1" t="shared" si="0"/>
        <v>5</v>
      </c>
      <c r="E43" s="19" t="b">
        <v>1</v>
      </c>
      <c r="F43" s="19" t="str">
        <f ca="1" t="shared" si="1"/>
        <v>SER-5  : Existant informatique : pas d’existant à rendre disponible à l’extérieur ou études de solutions EAI pour le faire  </v>
      </c>
    </row>
    <row r="44" spans="1:6" ht="12.75">
      <c r="A44" s="19">
        <f>ROW()-'Info croisé'!$B$2+'Info croisé'!$B$7</f>
        <v>42</v>
      </c>
      <c r="B44" s="19">
        <f>'Info croisé'!$B$15</f>
        <v>3</v>
      </c>
      <c r="C44" s="19">
        <f ca="1" t="shared" si="0"/>
        <v>5</v>
      </c>
      <c r="E44" s="19" t="b">
        <v>0</v>
      </c>
      <c r="F44" s="19" t="str">
        <f ca="1" t="shared" si="1"/>
        <v>SER-6  : Quelles sont les contraintes techniques pour exploiter l’interopérabilité de l’ENT qui ne sont pas spécifiées dans l’annexe interopérabilité ?</v>
      </c>
    </row>
    <row r="45" spans="1:6" ht="12.75">
      <c r="A45" s="19">
        <f>ROW()-'Info croisé'!$B$2+'Info croisé'!$B$7</f>
        <v>43</v>
      </c>
      <c r="B45" s="19">
        <f>'Info croisé'!$B$15</f>
        <v>3</v>
      </c>
      <c r="C45" s="19">
        <f ca="1" t="shared" si="0"/>
        <v>4</v>
      </c>
      <c r="E45" s="19" t="b">
        <v>0</v>
      </c>
      <c r="F45" s="19" t="str">
        <f ca="1" t="shared" si="1"/>
        <v>Caractéristiques des services publiés</v>
      </c>
    </row>
    <row r="46" spans="1:6" ht="12.75">
      <c r="A46" s="19">
        <f>ROW()-'Info croisé'!$B$2+'Info croisé'!$B$7</f>
        <v>44</v>
      </c>
      <c r="B46" s="19">
        <f>'Info croisé'!$B$15</f>
        <v>3</v>
      </c>
      <c r="C46" s="19">
        <f ca="1" t="shared" si="0"/>
        <v>5</v>
      </c>
      <c r="E46" s="19" t="b">
        <v>1</v>
      </c>
      <c r="F46" s="19" t="str">
        <f ca="1" t="shared" si="1"/>
        <v>SER-7  : Les services publiés associés à l’architecture de service de l’ENT sont-ils des services WEB ?</v>
      </c>
    </row>
    <row r="47" spans="1:6" ht="12.75">
      <c r="A47" s="19">
        <f>ROW()-'Info croisé'!$B$2+'Info croisé'!$B$7</f>
        <v>45</v>
      </c>
      <c r="B47" s="19">
        <f>'Info croisé'!$B$15</f>
        <v>3</v>
      </c>
      <c r="C47" s="19">
        <f ca="1" t="shared" si="0"/>
        <v>5</v>
      </c>
      <c r="E47" s="19" t="b">
        <v>1</v>
      </c>
      <c r="F47" s="19" t="str">
        <f ca="1" t="shared" si="1"/>
        <v>SER-8  : Utilise-t-on SOAP pour les services WEB ?</v>
      </c>
    </row>
    <row r="48" spans="1:6" ht="12.75">
      <c r="A48" s="19">
        <f>ROW()-'Info croisé'!$B$2+'Info croisé'!$B$7</f>
        <v>46</v>
      </c>
      <c r="B48" s="19">
        <f>'Info croisé'!$B$15</f>
        <v>3</v>
      </c>
      <c r="C48" s="19">
        <f ca="1" t="shared" si="0"/>
        <v>5</v>
      </c>
      <c r="E48" s="19" t="b">
        <v>1</v>
      </c>
      <c r="F48" s="19" t="str">
        <f ca="1" t="shared" si="1"/>
        <v>SER-9  : Utilise-t-on WSDL pour les services WEB ?</v>
      </c>
    </row>
    <row r="49" spans="1:6" ht="12.75">
      <c r="A49" s="19">
        <f>ROW()-'Info croisé'!$B$2+'Info croisé'!$B$7</f>
        <v>47</v>
      </c>
      <c r="B49" s="19">
        <f>'Info croisé'!$B$15</f>
        <v>3</v>
      </c>
      <c r="C49" s="19">
        <f ca="1" t="shared" si="0"/>
        <v>5</v>
      </c>
      <c r="E49" s="19" t="b">
        <v>1</v>
      </c>
      <c r="F49" s="19" t="str">
        <f ca="1" t="shared" si="1"/>
        <v>SER-10  : Utilise-t-on UDDI pour les services WEB ?</v>
      </c>
    </row>
    <row r="50" spans="1:6" ht="12.75">
      <c r="A50" s="19">
        <f>ROW()-'Info croisé'!$B$2+'Info croisé'!$B$7</f>
        <v>48</v>
      </c>
      <c r="B50" s="19">
        <f>'Info croisé'!$B$15</f>
        <v>3</v>
      </c>
      <c r="C50" s="19">
        <f ca="1" t="shared" si="0"/>
        <v>5</v>
      </c>
      <c r="E50" s="19" t="b">
        <v>1</v>
      </c>
      <c r="F50" s="19" t="str">
        <f ca="1" t="shared" si="1"/>
        <v>SER-11  : Les services publiés sur le portail peuvent-ils être mis un autre ENT sans programmation ( interface conforme à la recommandation WSRP du consortium OASIS, contrôle serveur .NET) ?</v>
      </c>
    </row>
    <row r="51" spans="1:6" ht="12.75">
      <c r="A51" s="19">
        <f>ROW()-'Info croisé'!$B$2+'Info croisé'!$B$7</f>
        <v>49</v>
      </c>
      <c r="B51" s="19">
        <f>'Info croisé'!$B$15</f>
        <v>3</v>
      </c>
      <c r="C51" s="19">
        <f ca="1" t="shared" si="0"/>
        <v>5</v>
      </c>
      <c r="E51" s="19" t="b">
        <v>1</v>
      </c>
      <c r="F51" s="19" t="str">
        <f ca="1" t="shared" si="1"/>
        <v>SER-12  : Les services publiés de l’ENT sont-ils recensés dans un annuaire UDDI au ministère ?</v>
      </c>
    </row>
    <row r="52" spans="1:6" ht="12.75">
      <c r="A52" s="19">
        <f>ROW()-'Info croisé'!$B$2+'Info croisé'!$B$7</f>
        <v>50</v>
      </c>
      <c r="B52" s="19">
        <f>'Info croisé'!$B$15</f>
        <v>3</v>
      </c>
      <c r="C52" s="19">
        <f ca="1" t="shared" si="0"/>
        <v>5</v>
      </c>
      <c r="E52" s="19" t="b">
        <v>1</v>
      </c>
      <c r="F52" s="19" t="str">
        <f ca="1" t="shared" si="1"/>
        <v>SER-13  : Les services en lignes proposent-ils des interfaces ouvertes ?</v>
      </c>
    </row>
    <row r="53" spans="1:6" ht="12.75">
      <c r="A53" s="19">
        <f>ROW()-'Info croisé'!$B$2+'Info croisé'!$B$7</f>
        <v>51</v>
      </c>
      <c r="B53" s="19">
        <f>'Info croisé'!$B$15</f>
        <v>3</v>
      </c>
      <c r="C53" s="19">
        <f ca="1" t="shared" si="0"/>
        <v>4</v>
      </c>
      <c r="E53" s="19" t="b">
        <v>0</v>
      </c>
      <c r="F53" s="19" t="str">
        <f ca="1" t="shared" si="1"/>
        <v>Communication entre services</v>
      </c>
    </row>
    <row r="54" spans="1:6" ht="12.75">
      <c r="A54" s="19">
        <f>ROW()-'Info croisé'!$B$2+'Info croisé'!$B$7</f>
        <v>52</v>
      </c>
      <c r="B54" s="19">
        <f>'Info croisé'!$B$15</f>
        <v>3</v>
      </c>
      <c r="C54" s="19">
        <f ca="1" t="shared" si="0"/>
        <v>5</v>
      </c>
      <c r="E54" s="19" t="b">
        <v>1</v>
      </c>
      <c r="F54" s="19" t="str">
        <f ca="1" t="shared" si="1"/>
        <v>SER-14  : Les services logiciels offrent-il une interface d’accès de la famille des protocoles Services Web et XML ?</v>
      </c>
    </row>
    <row r="55" spans="1:6" ht="12.75">
      <c r="A55" s="19">
        <f>ROW()-'Info croisé'!$B$2+'Info croisé'!$B$7</f>
        <v>53</v>
      </c>
      <c r="B55" s="19">
        <f>'Info croisé'!$B$15</f>
        <v>3</v>
      </c>
      <c r="C55" s="19">
        <f ca="1" t="shared" si="0"/>
        <v>5</v>
      </c>
      <c r="E55" s="19" t="b">
        <v>0</v>
      </c>
      <c r="F55" s="19" t="str">
        <f ca="1" t="shared" si="1"/>
        <v>SER-15  : Un middleware orienté messages est-il utilisé pour la communication interapplicative asynchrone avec garantie de réception ?</v>
      </c>
    </row>
    <row r="56" spans="1:6" ht="12.75">
      <c r="A56" s="19">
        <f>ROW()-'Info croisé'!$B$2+'Info croisé'!$B$7</f>
        <v>54</v>
      </c>
      <c r="B56" s="19">
        <f>'Info croisé'!$B$15</f>
        <v>3</v>
      </c>
      <c r="C56" s="19">
        <f ca="1" t="shared" si="0"/>
        <v>5</v>
      </c>
      <c r="E56" s="19" t="b">
        <v>0</v>
      </c>
      <c r="F56" s="19" t="str">
        <f ca="1" t="shared" si="1"/>
        <v>SER-16  : Un middleware orienté messages est-il utilisé pour la communication interapplicative synchrone et transactionnelle?</v>
      </c>
    </row>
    <row r="57" spans="1:6" ht="12.75">
      <c r="A57" s="19">
        <f>ROW()-'Info croisé'!$B$2+'Info croisé'!$B$7</f>
        <v>55</v>
      </c>
      <c r="B57" s="19">
        <f>'Info croisé'!$B$15</f>
        <v>3</v>
      </c>
      <c r="C57" s="19">
        <f ca="1" t="shared" si="0"/>
        <v>4</v>
      </c>
      <c r="E57" s="19" t="b">
        <v>0</v>
      </c>
      <c r="F57" s="19" t="str">
        <f ca="1" t="shared" si="1"/>
        <v>Comportements en cas d'erreur</v>
      </c>
    </row>
    <row r="58" spans="1:6" ht="12.75">
      <c r="A58" s="19">
        <f>ROW()-'Info croisé'!$B$2+'Info croisé'!$B$7</f>
        <v>56</v>
      </c>
      <c r="B58" s="19">
        <f>'Info croisé'!$B$15</f>
        <v>3</v>
      </c>
      <c r="C58" s="19">
        <f ca="1" t="shared" si="0"/>
        <v>5</v>
      </c>
      <c r="E58" s="19" t="b">
        <v>0</v>
      </c>
      <c r="F58" s="19" t="str">
        <f ca="1" t="shared" si="1"/>
        <v>SER-17  : Un appel incorrect entraîne-t-il de graves erreurs d’exécution ?</v>
      </c>
    </row>
    <row r="59" spans="1:6" ht="12.75">
      <c r="A59" s="19">
        <f>ROW()-'Info croisé'!$B$2+'Info croisé'!$B$7</f>
        <v>57</v>
      </c>
      <c r="B59" s="19">
        <f>'Info croisé'!$B$15</f>
        <v>3</v>
      </c>
      <c r="C59" s="19">
        <f ca="1" t="shared" si="0"/>
        <v>5</v>
      </c>
      <c r="E59" s="19" t="b">
        <v>0</v>
      </c>
      <c r="F59" s="19" t="str">
        <f ca="1" t="shared" si="1"/>
        <v>SER-18  : Un appel incorrect entraîne-t-il une absence de remontée d’anomalies en provenance du service sans erreur d’exécution ?</v>
      </c>
    </row>
    <row r="60" spans="1:6" ht="12.75">
      <c r="A60" s="19">
        <f>ROW()-'Info croisé'!$B$2+'Info croisé'!$B$7</f>
        <v>58</v>
      </c>
      <c r="B60" s="19">
        <f>'Info croisé'!$B$15</f>
        <v>3</v>
      </c>
      <c r="C60" s="19">
        <f ca="1" t="shared" si="0"/>
        <v>5</v>
      </c>
      <c r="E60" s="19" t="b">
        <v>1</v>
      </c>
      <c r="F60" s="19" t="str">
        <f ca="1" t="shared" si="1"/>
        <v>SER-19  : Un appel incorrect entraîne-t-il  une remontée d’anomalies non traitées?</v>
      </c>
    </row>
    <row r="61" spans="1:6" ht="12.75">
      <c r="A61" s="19">
        <f>ROW()-'Info croisé'!$B$2+'Info croisé'!$B$7</f>
        <v>59</v>
      </c>
      <c r="B61" s="19">
        <f>'Info croisé'!$B$15</f>
        <v>3</v>
      </c>
      <c r="C61" s="19">
        <f ca="1" t="shared" si="0"/>
        <v>5</v>
      </c>
      <c r="E61" s="19" t="b">
        <v>1</v>
      </c>
      <c r="F61" s="19" t="str">
        <f ca="1" t="shared" si="1"/>
        <v>SER-20  : Un appel incorrect entraîne-t-il  une remontée d’anomalies qui sont traitées?</v>
      </c>
    </row>
    <row r="62" spans="1:6" ht="12.75">
      <c r="A62" s="19">
        <f>ROW()-'Info croisé'!$B$2+'Info croisé'!$B$7</f>
        <v>60</v>
      </c>
      <c r="B62" s="19">
        <f>'Info croisé'!$B$15</f>
        <v>3</v>
      </c>
      <c r="C62" s="19">
        <f ca="1" t="shared" si="0"/>
        <v>3</v>
      </c>
      <c r="E62" s="19" t="b">
        <v>0</v>
      </c>
      <c r="F62" s="19" t="str">
        <f ca="1" t="shared" si="1"/>
        <v>Formats d’échanges et portabilité des données</v>
      </c>
    </row>
    <row r="63" spans="1:6" ht="12.75">
      <c r="A63" s="19">
        <f>ROW()-'Info croisé'!$B$2+'Info croisé'!$B$7</f>
        <v>61</v>
      </c>
      <c r="B63" s="19">
        <f>'Info croisé'!$B$15</f>
        <v>3</v>
      </c>
      <c r="C63" s="19">
        <f ca="1" t="shared" si="0"/>
        <v>4</v>
      </c>
      <c r="E63" s="19" t="b">
        <v>0</v>
      </c>
      <c r="F63" s="19" t="str">
        <f ca="1" t="shared" si="1"/>
        <v>Caractéristiques des formats des d'échange</v>
      </c>
    </row>
    <row r="64" spans="1:6" ht="12.75">
      <c r="A64" s="19">
        <f>ROW()-'Info croisé'!$B$2+'Info croisé'!$B$7</f>
        <v>62</v>
      </c>
      <c r="B64" s="19">
        <f>'Info croisé'!$B$15</f>
        <v>3</v>
      </c>
      <c r="C64" s="19">
        <f ca="1" t="shared" si="0"/>
        <v>5</v>
      </c>
      <c r="E64" s="19" t="b">
        <v>1</v>
      </c>
      <c r="F64" s="19" t="str">
        <f ca="1" t="shared" si="1"/>
        <v>FOR-1  : L’ENT utilise-t-il des formats d’échange standards (vCard, iCalendar …) définis dans le SDET ?</v>
      </c>
    </row>
    <row r="65" spans="1:6" ht="12.75">
      <c r="A65" s="19">
        <f>ROW()-'Info croisé'!$B$2+'Info croisé'!$B$7</f>
        <v>63</v>
      </c>
      <c r="B65" s="19">
        <f>'Info croisé'!$B$15</f>
        <v>3</v>
      </c>
      <c r="C65" s="19">
        <f ca="1" t="shared" si="0"/>
        <v>5</v>
      </c>
      <c r="E65" s="19" t="b">
        <v>1</v>
      </c>
      <c r="F65" s="19" t="str">
        <f ca="1" t="shared" si="1"/>
        <v>FOR-2  : L’ENT utilise-t-il des formats d’échange XML définis par les acteurs de l’éducation nationale ?</v>
      </c>
    </row>
    <row r="66" spans="1:6" ht="12.75">
      <c r="A66" s="19">
        <f>ROW()-'Info croisé'!$B$2+'Info croisé'!$B$7</f>
        <v>64</v>
      </c>
      <c r="B66" s="19">
        <f>'Info croisé'!$B$15</f>
        <v>3</v>
      </c>
      <c r="C66" s="19">
        <f ca="1" t="shared" si="0"/>
        <v>5</v>
      </c>
      <c r="E66" s="19" t="b">
        <v>1</v>
      </c>
      <c r="F66" s="19" t="str">
        <f ca="1" t="shared" si="1"/>
        <v>FOR-3  : L’ENT utilise-t-il des formats d’échange spécifiques?</v>
      </c>
    </row>
    <row r="67" spans="1:6" ht="12.75">
      <c r="A67" s="19">
        <f>ROW()-'Info croisé'!$B$2+'Info croisé'!$B$7</f>
        <v>65</v>
      </c>
      <c r="B67" s="19">
        <f>'Info croisé'!$B$15</f>
        <v>3</v>
      </c>
      <c r="C67" s="19">
        <f ca="1" t="shared" si="0"/>
        <v>5</v>
      </c>
      <c r="E67" s="19" t="b">
        <v>1</v>
      </c>
      <c r="F67" s="19" t="str">
        <f ca="1" t="shared" si="1"/>
        <v>FOR-4  : L’ENT utilise-t-il des formats d’échange spécifiques définis avec la modélisation UML ?</v>
      </c>
    </row>
    <row r="68" spans="1:6" ht="12.75">
      <c r="A68" s="19">
        <f>ROW()-'Info croisé'!$B$2+'Info croisé'!$B$7</f>
        <v>66</v>
      </c>
      <c r="B68" s="19">
        <f>'Info croisé'!$B$15</f>
        <v>3</v>
      </c>
      <c r="C68" s="19">
        <f ca="1" t="shared" si="0"/>
        <v>5</v>
      </c>
      <c r="E68" s="19" t="b">
        <v>1</v>
      </c>
      <c r="F68" s="19" t="str">
        <f ca="1" t="shared" si="1"/>
        <v>FOR-5  : L’ENT présente-t-il des canaux d’informations au format RSS/RDF ?</v>
      </c>
    </row>
    <row r="69" spans="1:6" ht="12.75">
      <c r="A69" s="19">
        <f>ROW()-'Info croisé'!$B$2+'Info croisé'!$B$7</f>
        <v>67</v>
      </c>
      <c r="B69" s="19">
        <f>'Info croisé'!$B$15</f>
        <v>3</v>
      </c>
      <c r="C69" s="19">
        <f aca="true" ca="1" t="shared" si="2" ref="C69:C132">IF(INDIRECT(CONCATENATE("Saisie!L",A69,"C",B69+2),FALSE)&lt;&gt;"",B69+2,IF(INDIRECT(CONCATENATE("Saisie!L",A69,"C",B69+1),FALSE)&lt;&gt;"",B69+1,IF(INDIRECT(CONCATENATE("Saisie!L",A69,"C",B69),FALSE)&lt;&gt;"",B69,"")))</f>
        <v>4</v>
      </c>
      <c r="E69" s="19" t="b">
        <v>0</v>
      </c>
      <c r="F69" s="19" t="str">
        <f ca="1" t="shared" si="3" ref="F69:F132">INDIRECT(CONCATENATE("Saisie!L",A69,"C",C69),FALSE)</f>
        <v>Identification des données</v>
      </c>
    </row>
    <row r="70" spans="1:6" ht="12.75">
      <c r="A70" s="19">
        <f>ROW()-'Info croisé'!$B$2+'Info croisé'!$B$7</f>
        <v>68</v>
      </c>
      <c r="B70" s="19">
        <f>'Info croisé'!$B$15</f>
        <v>3</v>
      </c>
      <c r="C70" s="19">
        <f ca="1" t="shared" si="2"/>
        <v>5</v>
      </c>
      <c r="E70" s="19" t="b">
        <v>1</v>
      </c>
      <c r="F70" s="19" t="str">
        <f ca="1" t="shared" si="3"/>
        <v>FOR-6  : Les services soumis à l’interopérabilité utilisent-il uniquement des identifiants fonctionnels dans leur échange ?</v>
      </c>
    </row>
    <row r="71" spans="1:6" ht="12.75">
      <c r="A71" s="19">
        <f>ROW()-'Info croisé'!$B$2+'Info croisé'!$B$7</f>
        <v>69</v>
      </c>
      <c r="B71" s="19">
        <f>'Info croisé'!$B$15</f>
        <v>3</v>
      </c>
      <c r="C71" s="19">
        <f ca="1" t="shared" si="2"/>
        <v>5</v>
      </c>
      <c r="E71" s="19" t="b">
        <v>1</v>
      </c>
      <c r="F71" s="19" t="str">
        <f ca="1" t="shared" si="3"/>
        <v>FOR-7  : Les identifiants fonctionnels utilisés appartiennent-ils à un référentiel commun ?</v>
      </c>
    </row>
    <row r="72" spans="1:6" ht="12.75">
      <c r="A72" s="19">
        <f>ROW()-'Info croisé'!$B$2+'Info croisé'!$B$7</f>
        <v>70</v>
      </c>
      <c r="B72" s="19">
        <f>'Info croisé'!$B$15</f>
        <v>3</v>
      </c>
      <c r="C72" s="19">
        <f ca="1" t="shared" si="2"/>
        <v>5</v>
      </c>
      <c r="E72" s="19" t="b">
        <v>1</v>
      </c>
      <c r="F72" s="19" t="str">
        <f ca="1" t="shared" si="3"/>
        <v>FOR-8  : Les identifiants fonctionnels des données accessibles via les mécanismes d’interopérabilités suivent-ils des règles standardisées ?</v>
      </c>
    </row>
    <row r="73" spans="1:6" ht="12.75">
      <c r="A73" s="19">
        <f>ROW()-'Info croisé'!$B$2+'Info croisé'!$B$7</f>
        <v>71</v>
      </c>
      <c r="B73" s="19">
        <f>'Info croisé'!$B$15</f>
        <v>3</v>
      </c>
      <c r="C73" s="19">
        <f ca="1" t="shared" si="2"/>
        <v>5</v>
      </c>
      <c r="E73" s="19" t="b">
        <v>1</v>
      </c>
      <c r="F73" s="19" t="str">
        <f ca="1" t="shared" si="3"/>
        <v>FOR-9  : Les Identifiants fonctionnels des données accessibles via les mécanismes d’interopérabilités suivent-ils des règles spécifique à l’ENT ?</v>
      </c>
    </row>
    <row r="74" spans="1:6" ht="12.75">
      <c r="A74" s="19">
        <f>ROW()-'Info croisé'!$B$2+'Info croisé'!$B$7</f>
        <v>72</v>
      </c>
      <c r="B74" s="19">
        <f>'Info croisé'!$B$15</f>
        <v>3</v>
      </c>
      <c r="C74" s="19">
        <f ca="1" t="shared" si="2"/>
        <v>4</v>
      </c>
      <c r="E74" s="19" t="b">
        <v>0</v>
      </c>
      <c r="F74" s="19" t="str">
        <f ca="1" t="shared" si="3"/>
        <v>Utilisation des données</v>
      </c>
    </row>
    <row r="75" spans="1:6" ht="12.75">
      <c r="A75" s="19">
        <f>ROW()-'Info croisé'!$B$2+'Info croisé'!$B$7</f>
        <v>73</v>
      </c>
      <c r="B75" s="19">
        <f>'Info croisé'!$B$15</f>
        <v>3</v>
      </c>
      <c r="C75" s="19">
        <f ca="1" t="shared" si="2"/>
        <v>5</v>
      </c>
      <c r="E75" s="19" t="b">
        <v>1</v>
      </c>
      <c r="F75" s="19" t="str">
        <f ca="1" t="shared" si="3"/>
        <v>FOR-10  : Utilise-t-on  XML pour la publication de ressources numériques ? </v>
      </c>
    </row>
    <row r="76" spans="1:6" ht="12.75">
      <c r="A76" s="19">
        <f>ROW()-'Info croisé'!$B$2+'Info croisé'!$B$7</f>
        <v>74</v>
      </c>
      <c r="B76" s="19">
        <f>'Info croisé'!$B$15</f>
        <v>3</v>
      </c>
      <c r="C76" s="19">
        <f ca="1" t="shared" si="2"/>
        <v>5</v>
      </c>
      <c r="E76" s="19" t="b">
        <v>1</v>
      </c>
      <c r="F76" s="19" t="str">
        <f ca="1" t="shared" si="3"/>
        <v>FOR-11  : Il y a-t-il transformation XML -&gt; XHTML sur le serveur dans le cas des postes clients non maîtrisés ?</v>
      </c>
    </row>
    <row r="77" spans="1:6" ht="12.75">
      <c r="A77" s="19">
        <f>ROW()-'Info croisé'!$B$2+'Info croisé'!$B$7</f>
        <v>75</v>
      </c>
      <c r="B77" s="19">
        <f>'Info croisé'!$B$15</f>
        <v>3</v>
      </c>
      <c r="C77" s="19">
        <f ca="1" t="shared" si="2"/>
        <v>5</v>
      </c>
      <c r="E77" s="19" t="b">
        <v>0</v>
      </c>
      <c r="F77" s="19" t="str">
        <f ca="1" t="shared" si="3"/>
        <v>FOR-12  : Il y a-t-il transformation XML -&gt; XHTML sur le poste client si ce dernier est maîtrisé ?</v>
      </c>
    </row>
    <row r="78" spans="1:6" ht="12.75">
      <c r="A78" s="19">
        <f>ROW()-'Info croisé'!$B$2+'Info croisé'!$B$7</f>
        <v>76</v>
      </c>
      <c r="B78" s="19">
        <f>'Info croisé'!$B$15</f>
        <v>3</v>
      </c>
      <c r="C78" s="19">
        <f ca="1" t="shared" si="2"/>
        <v>5</v>
      </c>
      <c r="E78" s="19" t="b">
        <v>1</v>
      </c>
      <c r="F78" s="19" t="str">
        <f ca="1" t="shared" si="3"/>
        <v>FOR-13  : La transformation XML -&gt; XHTML a-t-elle toujours lieu sur le serveur ?</v>
      </c>
    </row>
    <row r="79" spans="1:6" ht="12.75">
      <c r="A79" s="19">
        <f>ROW()-'Info croisé'!$B$2+'Info croisé'!$B$7</f>
        <v>77</v>
      </c>
      <c r="B79" s="19">
        <f>'Info croisé'!$B$15</f>
        <v>3</v>
      </c>
      <c r="C79" s="19">
        <f ca="1" t="shared" si="2"/>
        <v>5</v>
      </c>
      <c r="E79" s="19" t="b">
        <v>1</v>
      </c>
      <c r="F79" s="19" t="str">
        <f ca="1" t="shared" si="3"/>
        <v>FOR-14  : Existe-t-il la possibilité de transférer les données d’un utilisateur au sein d’un même ENT suivant un format standard ? </v>
      </c>
    </row>
    <row r="80" spans="1:6" ht="12.75">
      <c r="A80" s="19">
        <f>ROW()-'Info croisé'!$B$2+'Info croisé'!$B$7</f>
        <v>78</v>
      </c>
      <c r="B80" s="19">
        <f>'Info croisé'!$B$15</f>
        <v>3</v>
      </c>
      <c r="C80" s="19">
        <f ca="1" t="shared" si="2"/>
        <v>5</v>
      </c>
      <c r="E80" s="19" t="b">
        <v>1</v>
      </c>
      <c r="F80" s="19" t="str">
        <f ca="1" t="shared" si="3"/>
        <v>FOR-15  : Existe-t-il la possibilité de transférer les données d’un utilisateur au sein d’un même ENT par invocation de services interopérables?</v>
      </c>
    </row>
    <row r="81" spans="1:6" ht="12.75">
      <c r="A81" s="19">
        <f>ROW()-'Info croisé'!$B$2+'Info croisé'!$B$7</f>
        <v>79</v>
      </c>
      <c r="B81" s="19">
        <f>'Info croisé'!$B$15</f>
        <v>3</v>
      </c>
      <c r="C81" s="19">
        <f ca="1" t="shared" si="2"/>
        <v>3</v>
      </c>
      <c r="E81" s="19" t="b">
        <v>0</v>
      </c>
      <c r="F81" s="19" t="str">
        <f ca="1" t="shared" si="3"/>
        <v>Modularité</v>
      </c>
    </row>
    <row r="82" spans="1:6" ht="12.75">
      <c r="A82" s="19">
        <f>ROW()-'Info croisé'!$B$2+'Info croisé'!$B$7</f>
        <v>80</v>
      </c>
      <c r="B82" s="19">
        <f>'Info croisé'!$B$15</f>
        <v>3</v>
      </c>
      <c r="C82" s="19">
        <f ca="1" t="shared" si="2"/>
        <v>4</v>
      </c>
      <c r="E82" s="19" t="b">
        <v>0</v>
      </c>
      <c r="F82" s="19" t="str">
        <f ca="1" t="shared" si="3"/>
        <v>Caractérisation de la modularité</v>
      </c>
    </row>
    <row r="83" spans="1:6" ht="12.75">
      <c r="A83" s="19">
        <f>ROW()-'Info croisé'!$B$2+'Info croisé'!$B$7</f>
        <v>81</v>
      </c>
      <c r="B83" s="19">
        <f>'Info croisé'!$B$15</f>
        <v>3</v>
      </c>
      <c r="C83" s="19">
        <f ca="1" t="shared" si="2"/>
        <v>5</v>
      </c>
      <c r="E83" s="19" t="b">
        <v>1</v>
      </c>
      <c r="F83" s="19" t="str">
        <f ca="1" t="shared" si="3"/>
        <v>MOD-1  : L’ENT respecte-t-il une architecture modulaire ?</v>
      </c>
    </row>
    <row r="84" spans="1:6" ht="12.75">
      <c r="A84" s="19">
        <f>ROW()-'Info croisé'!$B$2+'Info croisé'!$B$7</f>
        <v>82</v>
      </c>
      <c r="B84" s="19">
        <f>'Info croisé'!$B$15</f>
        <v>3</v>
      </c>
      <c r="C84" s="19">
        <f ca="1" t="shared" si="2"/>
        <v>5</v>
      </c>
      <c r="E84" s="19" t="b">
        <v>0</v>
      </c>
      <c r="F84" s="19" t="str">
        <f ca="1" t="shared" si="3"/>
        <v>MOD-2  : A-t-on une présence de liaisons point à point sur des liaisons interapplicatives (ou intermodule)  non disponibles sous forme de services WEB?</v>
      </c>
    </row>
    <row r="85" spans="1:6" ht="12.75">
      <c r="A85" s="19">
        <f>ROW()-'Info croisé'!$B$2+'Info croisé'!$B$7</f>
        <v>83</v>
      </c>
      <c r="B85" s="19">
        <f>'Info croisé'!$B$15</f>
        <v>3</v>
      </c>
      <c r="C85" s="19">
        <f ca="1" t="shared" si="2"/>
        <v>5</v>
      </c>
      <c r="E85" s="19" t="b">
        <v>1</v>
      </c>
      <c r="F85" s="19" t="str">
        <f ca="1" t="shared" si="3"/>
        <v>MOD-3  : L’ENT a-t-il une architecture globale de type bus logiciel ?</v>
      </c>
    </row>
    <row r="86" spans="1:6" ht="12.75">
      <c r="A86" s="19">
        <f>ROW()-'Info croisé'!$B$2+'Info croisé'!$B$7</f>
        <v>84</v>
      </c>
      <c r="B86" s="19">
        <f>'Info croisé'!$B$15</f>
        <v>3</v>
      </c>
      <c r="C86" s="19">
        <f ca="1" t="shared" si="2"/>
        <v>5</v>
      </c>
      <c r="E86" s="19" t="b">
        <v>1</v>
      </c>
      <c r="F86" s="19" t="str">
        <f ca="1" t="shared" si="3"/>
        <v>MOD-4  : Existe-t-il une forte dépendance des modules entre eux (hors socle ENT) ?</v>
      </c>
    </row>
    <row r="87" spans="1:6" ht="12.75">
      <c r="A87" s="19">
        <f>ROW()-'Info croisé'!$B$2+'Info croisé'!$B$7</f>
        <v>85</v>
      </c>
      <c r="B87" s="19">
        <f>'Info croisé'!$B$15</f>
        <v>3</v>
      </c>
      <c r="C87" s="19">
        <f ca="1" t="shared" si="2"/>
        <v>5</v>
      </c>
      <c r="E87" s="19" t="b">
        <v>1</v>
      </c>
      <c r="F87" s="19" t="str">
        <f ca="1" t="shared" si="3"/>
        <v>MOD-5  : Les services liés à un module ont-ils une cohérence métier ?</v>
      </c>
    </row>
    <row r="88" spans="1:6" ht="12.75">
      <c r="A88" s="19">
        <f>ROW()-'Info croisé'!$B$2+'Info croisé'!$B$7</f>
        <v>86</v>
      </c>
      <c r="B88" s="19">
        <f>'Info croisé'!$B$15</f>
        <v>3</v>
      </c>
      <c r="C88" s="19">
        <f ca="1" t="shared" si="2"/>
        <v>5</v>
      </c>
      <c r="E88" s="19" t="b">
        <v>1</v>
      </c>
      <c r="F88" s="19" t="str">
        <f ca="1" t="shared" si="3"/>
        <v>MOD-6  : Les services ayant une cohérence métier sont-ils regroupés au sein d’un même module ?</v>
      </c>
    </row>
    <row r="89" spans="1:6" ht="12.75">
      <c r="A89" s="19">
        <f>ROW()-'Info croisé'!$B$2+'Info croisé'!$B$7</f>
        <v>87</v>
      </c>
      <c r="B89" s="19">
        <f>'Info croisé'!$B$15</f>
        <v>3</v>
      </c>
      <c r="C89" s="19">
        <f ca="1" t="shared" si="2"/>
        <v>4</v>
      </c>
      <c r="E89" s="19" t="b">
        <v>0</v>
      </c>
      <c r="F89" s="19" t="str">
        <f ca="1" t="shared" si="3"/>
        <v>Utilisation de la modularité</v>
      </c>
    </row>
    <row r="90" spans="1:6" ht="12.75">
      <c r="A90" s="19">
        <f>ROW()-'Info croisé'!$B$2+'Info croisé'!$B$7</f>
        <v>88</v>
      </c>
      <c r="B90" s="19">
        <f>'Info croisé'!$B$15</f>
        <v>3</v>
      </c>
      <c r="C90" s="19">
        <f ca="1" t="shared" si="2"/>
        <v>5</v>
      </c>
      <c r="E90" s="19" t="b">
        <v>1</v>
      </c>
      <c r="F90" s="19" t="str">
        <f ca="1" t="shared" si="3"/>
        <v>MOD-7  : Est-il possible de déployer l’ENT module par module ? </v>
      </c>
    </row>
    <row r="91" spans="1:6" ht="12.75">
      <c r="A91" s="19">
        <f>ROW()-'Info croisé'!$B$2+'Info croisé'!$B$7</f>
        <v>89</v>
      </c>
      <c r="B91" s="19">
        <f>'Info croisé'!$B$15</f>
        <v>3</v>
      </c>
      <c r="C91" s="19">
        <f ca="1" t="shared" si="2"/>
        <v>5</v>
      </c>
      <c r="E91" s="19" t="b">
        <v>1</v>
      </c>
      <c r="F91" s="19" t="str">
        <f ca="1" t="shared" si="3"/>
        <v>MOD-8  : Est-il possible de fournir un package d’installation par module ?</v>
      </c>
    </row>
    <row r="92" spans="1:6" ht="12.75">
      <c r="A92" s="19">
        <f>ROW()-'Info croisé'!$B$2+'Info croisé'!$B$7</f>
        <v>90</v>
      </c>
      <c r="B92" s="19">
        <f>'Info croisé'!$B$15</f>
        <v>3</v>
      </c>
      <c r="C92" s="19">
        <f ca="1" t="shared" si="2"/>
        <v>5</v>
      </c>
      <c r="E92" s="19" t="b">
        <v>1</v>
      </c>
      <c r="F92" s="19" t="str">
        <f ca="1" t="shared" si="3"/>
        <v>MOD-9  : Peut-on identifier simplement les modules/services obligatoires à l’utilisation d’un module ?</v>
      </c>
    </row>
    <row r="93" spans="1:6" ht="12.75">
      <c r="A93" s="19">
        <f>ROW()-'Info croisé'!$B$2+'Info croisé'!$B$7</f>
        <v>91</v>
      </c>
      <c r="B93" s="19">
        <f>'Info croisé'!$B$15</f>
        <v>3</v>
      </c>
      <c r="C93" s="19">
        <f ca="1" t="shared" si="2"/>
        <v>5</v>
      </c>
      <c r="E93" s="19" t="b">
        <v>1</v>
      </c>
      <c r="F93" s="19" t="str">
        <f ca="1" t="shared" si="3"/>
        <v>MOD-10  : Le déploiement  des modules sur un autre ENT basé sur la même technologie est-il simple ?</v>
      </c>
    </row>
    <row r="94" spans="1:6" ht="12.75">
      <c r="A94" s="19">
        <f>ROW()-'Info croisé'!$B$2+'Info croisé'!$B$7</f>
        <v>92</v>
      </c>
      <c r="B94" s="19">
        <f>'Info croisé'!$B$15</f>
        <v>3</v>
      </c>
      <c r="C94" s="19">
        <f ca="1" t="shared" si="2"/>
        <v>5</v>
      </c>
      <c r="E94" s="19" t="b">
        <v>1</v>
      </c>
      <c r="F94" s="19" t="str">
        <f ca="1" t="shared" si="3"/>
        <v>MOD-11  : A-t-on une utilisation simple des modules depuis un autre ENT ?</v>
      </c>
    </row>
    <row r="95" spans="1:6" ht="12.75">
      <c r="A95" s="19">
        <f>ROW()-'Info croisé'!$B$2+'Info croisé'!$B$7</f>
        <v>93</v>
      </c>
      <c r="B95" s="19">
        <f>'Info croisé'!$B$15</f>
        <v>3</v>
      </c>
      <c r="C95" s="19">
        <f ca="1" t="shared" si="2"/>
        <v>3</v>
      </c>
      <c r="E95" s="19" t="b">
        <v>0</v>
      </c>
      <c r="F95" s="19" t="str">
        <f ca="1" t="shared" si="3"/>
        <v>Documentation</v>
      </c>
    </row>
    <row r="96" spans="1:6" ht="12.75">
      <c r="A96" s="19">
        <f>ROW()-'Info croisé'!$B$2+'Info croisé'!$B$7</f>
        <v>94</v>
      </c>
      <c r="B96" s="19">
        <f>'Info croisé'!$B$15</f>
        <v>3</v>
      </c>
      <c r="C96" s="19">
        <f ca="1" t="shared" si="2"/>
        <v>4</v>
      </c>
      <c r="E96" s="19" t="b">
        <v>0</v>
      </c>
      <c r="F96" s="19" t="str">
        <f ca="1" t="shared" si="3"/>
        <v>Caractéristiques générales</v>
      </c>
    </row>
    <row r="97" spans="1:6" ht="12.75">
      <c r="A97" s="19">
        <f>ROW()-'Info croisé'!$B$2+'Info croisé'!$B$7</f>
        <v>95</v>
      </c>
      <c r="B97" s="19">
        <f>'Info croisé'!$B$15</f>
        <v>3</v>
      </c>
      <c r="C97" s="19">
        <f ca="1" t="shared" si="2"/>
        <v>5</v>
      </c>
      <c r="E97" s="19" t="b">
        <v>1</v>
      </c>
      <c r="F97" s="19" t="str">
        <f ca="1" t="shared" si="3"/>
        <v>DOC-1  : Les développements applicatifs ont-ils été modélisés à l’aide de UML ? </v>
      </c>
    </row>
    <row r="98" spans="1:6" ht="12.75">
      <c r="A98" s="19">
        <f>ROW()-'Info croisé'!$B$2+'Info croisé'!$B$7</f>
        <v>96</v>
      </c>
      <c r="B98" s="19">
        <f>'Info croisé'!$B$15</f>
        <v>3</v>
      </c>
      <c r="C98" s="19">
        <f ca="1" t="shared" si="2"/>
        <v>5</v>
      </c>
      <c r="E98" s="19" t="b">
        <v>1</v>
      </c>
      <c r="F98" s="19" t="str">
        <f ca="1" t="shared" si="3"/>
        <v>DOC-2  : Les services en lignes proposent-ils des interfaces publiées ? </v>
      </c>
    </row>
    <row r="99" spans="1:6" ht="12.75">
      <c r="A99" s="19">
        <f>ROW()-'Info croisé'!$B$2+'Info croisé'!$B$7</f>
        <v>97</v>
      </c>
      <c r="B99" s="19">
        <f>'Info croisé'!$B$15</f>
        <v>3</v>
      </c>
      <c r="C99" s="19">
        <f ca="1" t="shared" si="2"/>
        <v>5</v>
      </c>
      <c r="E99" s="19" t="b">
        <v>1</v>
      </c>
      <c r="F99" s="19" t="str">
        <f ca="1" t="shared" si="3"/>
        <v>DOC-3  : Les services en lignes proposent-ils des interfaces documentées ? </v>
      </c>
    </row>
    <row r="100" spans="1:6" ht="12.75">
      <c r="A100" s="19">
        <f>ROW()-'Info croisé'!$B$2+'Info croisé'!$B$7</f>
        <v>98</v>
      </c>
      <c r="B100" s="19">
        <f>'Info croisé'!$B$15</f>
        <v>3</v>
      </c>
      <c r="C100" s="19">
        <f ca="1" t="shared" si="2"/>
        <v>4</v>
      </c>
      <c r="E100" s="19" t="b">
        <v>0</v>
      </c>
      <c r="F100" s="19" t="str">
        <f ca="1" t="shared" si="3"/>
        <v>Détail de la documentation technique</v>
      </c>
    </row>
    <row r="101" spans="1:6" ht="12.75">
      <c r="A101" s="19">
        <f>ROW()-'Info croisé'!$B$2+'Info croisé'!$B$7</f>
        <v>99</v>
      </c>
      <c r="B101" s="19">
        <f>'Info croisé'!$B$15</f>
        <v>3</v>
      </c>
      <c r="C101" s="19">
        <f ca="1" t="shared" si="2"/>
        <v>5</v>
      </c>
      <c r="E101" s="19" t="b">
        <v>1</v>
      </c>
      <c r="F101" s="19" t="str">
        <f ca="1" t="shared" si="3"/>
        <v>DOC-4  : Les mécanismes d’interopérabilités sont-ils documentés ?</v>
      </c>
    </row>
    <row r="102" spans="1:6" ht="12.75">
      <c r="A102" s="19">
        <f>ROW()-'Info croisé'!$B$2+'Info croisé'!$B$7</f>
        <v>100</v>
      </c>
      <c r="B102" s="19">
        <f>'Info croisé'!$B$15</f>
        <v>3</v>
      </c>
      <c r="C102" s="19">
        <f ca="1" t="shared" si="2"/>
        <v>5</v>
      </c>
      <c r="E102" s="19" t="b">
        <v>1</v>
      </c>
      <c r="F102" s="19" t="str">
        <f ca="1" t="shared" si="3"/>
        <v>DOC-5  : Les formats d’échanges sont-ils documentés ? </v>
      </c>
    </row>
    <row r="103" spans="1:6" ht="12.75">
      <c r="A103" s="19">
        <f>ROW()-'Info croisé'!$B$2+'Info croisé'!$B$7</f>
        <v>101</v>
      </c>
      <c r="B103" s="19">
        <f>'Info croisé'!$B$15</f>
        <v>3</v>
      </c>
      <c r="C103" s="19">
        <f ca="1" t="shared" si="2"/>
        <v>5</v>
      </c>
      <c r="E103" s="19" t="b">
        <v>1</v>
      </c>
      <c r="F103" s="19" t="str">
        <f ca="1" t="shared" si="3"/>
        <v>DOC-6  : Les services proposés sont-ils documentés ?</v>
      </c>
    </row>
    <row r="104" spans="1:6" ht="12.75">
      <c r="A104" s="19">
        <f>ROW()-'Info croisé'!$B$2+'Info croisé'!$B$7</f>
        <v>102</v>
      </c>
      <c r="B104" s="19">
        <f>'Info croisé'!$B$15</f>
        <v>3</v>
      </c>
      <c r="C104" s="19">
        <f ca="1" t="shared" si="2"/>
        <v>5</v>
      </c>
      <c r="E104" s="19" t="b">
        <v>1</v>
      </c>
      <c r="F104" s="19" t="str">
        <f ca="1" t="shared" si="3"/>
        <v>DOC-7  : La documentation est-elle disponible en ligne ? </v>
      </c>
    </row>
    <row r="105" spans="1:6" ht="12.75">
      <c r="A105" s="19">
        <f>ROW()-'Info croisé'!$B$2+'Info croisé'!$B$7</f>
        <v>103</v>
      </c>
      <c r="B105" s="19">
        <f>'Info croisé'!$B$15</f>
        <v>3</v>
      </c>
      <c r="C105" s="19">
        <f ca="1" t="shared" si="2"/>
        <v>5</v>
      </c>
      <c r="E105" s="19" t="b">
        <v>1</v>
      </c>
      <c r="F105" s="19" t="str">
        <f ca="1" t="shared" si="3"/>
        <v>DOC-8  : La documentation en ligne est-elle indexée ?</v>
      </c>
    </row>
    <row r="106" spans="1:6" ht="12.75">
      <c r="A106" s="19">
        <f>ROW()-'Info croisé'!$B$2+'Info croisé'!$B$7</f>
        <v>104</v>
      </c>
      <c r="B106" s="19">
        <f>'Info croisé'!$B$15</f>
        <v>3</v>
      </c>
      <c r="C106" s="19">
        <f ca="1" t="shared" si="2"/>
        <v>5</v>
      </c>
      <c r="E106" s="19" t="b">
        <v>1</v>
      </c>
      <c r="F106" s="19" t="str">
        <f ca="1" t="shared" si="3"/>
        <v>DOC-9  : La documentation en ligne est-elle consultable à travers un moteur de recherche ?</v>
      </c>
    </row>
    <row r="107" spans="1:6" ht="12.75">
      <c r="A107" s="19">
        <f>ROW()-'Info croisé'!$B$2+'Info croisé'!$B$7</f>
        <v>105</v>
      </c>
      <c r="B107" s="19">
        <f>'Info croisé'!$B$15</f>
        <v>3</v>
      </c>
      <c r="C107" s="19">
        <f ca="1" t="shared" si="2"/>
        <v>5</v>
      </c>
      <c r="E107" s="19" t="b">
        <v>1</v>
      </c>
      <c r="F107" s="19" t="str">
        <f ca="1" t="shared" si="3"/>
        <v>DOC-10  : La documentation d’installation est-elle lisible ?</v>
      </c>
    </row>
    <row r="108" spans="1:6" ht="12.75">
      <c r="A108" s="19">
        <f>ROW()-'Info croisé'!$B$2+'Info croisé'!$B$7</f>
        <v>106</v>
      </c>
      <c r="B108" s="19">
        <f>'Info croisé'!$B$15</f>
        <v>3</v>
      </c>
      <c r="C108" s="19">
        <f ca="1" t="shared" si="2"/>
        <v>5</v>
      </c>
      <c r="E108" s="19" t="b">
        <v>1</v>
      </c>
      <c r="F108" s="19" t="str">
        <f ca="1" t="shared" si="3"/>
        <v>DOC-11  : La documentation d’installation est-elle suffisante ?</v>
      </c>
    </row>
    <row r="109" spans="1:6" ht="12.75">
      <c r="A109" s="19">
        <f>ROW()-'Info croisé'!$B$2+'Info croisé'!$B$7</f>
        <v>107</v>
      </c>
      <c r="B109" s="19">
        <f>'Info croisé'!$B$15</f>
        <v>3</v>
      </c>
      <c r="C109" s="19">
        <f ca="1" t="shared" si="2"/>
        <v>5</v>
      </c>
      <c r="E109" s="19" t="b">
        <v>1</v>
      </c>
      <c r="F109" s="19" t="str">
        <f ca="1" t="shared" si="3"/>
        <v>DOC-12  : La documentation d’installation est-elle exhaustive ?</v>
      </c>
    </row>
    <row r="110" spans="1:6" ht="12.75">
      <c r="A110" s="19">
        <f>ROW()-'Info croisé'!$B$2+'Info croisé'!$B$7</f>
        <v>108</v>
      </c>
      <c r="B110" s="19">
        <f>'Info croisé'!$B$15</f>
        <v>3</v>
      </c>
      <c r="C110" s="19">
        <f ca="1" t="shared" si="2"/>
        <v>5</v>
      </c>
      <c r="E110" s="19" t="b">
        <v>1</v>
      </c>
      <c r="F110" s="19" t="str">
        <f ca="1" t="shared" si="3"/>
        <v>DOC-13  :  La documentation d’exploitation est-elle lisible ?</v>
      </c>
    </row>
    <row r="111" spans="1:6" ht="12.75">
      <c r="A111" s="19">
        <f>ROW()-'Info croisé'!$B$2+'Info croisé'!$B$7</f>
        <v>109</v>
      </c>
      <c r="B111" s="19">
        <f>'Info croisé'!$B$15</f>
        <v>3</v>
      </c>
      <c r="C111" s="19">
        <f ca="1" t="shared" si="2"/>
        <v>5</v>
      </c>
      <c r="E111" s="19" t="b">
        <v>1</v>
      </c>
      <c r="F111" s="19" t="str">
        <f ca="1" t="shared" si="3"/>
        <v>DOC-14  : La documentation d’exploitation est-elle suffisante ?</v>
      </c>
    </row>
    <row r="112" spans="1:6" ht="12.75">
      <c r="A112" s="19">
        <f>ROW()-'Info croisé'!$B$2+'Info croisé'!$B$7</f>
        <v>110</v>
      </c>
      <c r="B112" s="19">
        <f>'Info croisé'!$B$15</f>
        <v>3</v>
      </c>
      <c r="C112" s="19">
        <f ca="1" t="shared" si="2"/>
        <v>5</v>
      </c>
      <c r="E112" s="19" t="b">
        <v>1</v>
      </c>
      <c r="F112" s="19" t="str">
        <f ca="1" t="shared" si="3"/>
        <v>DOC-15  : La documentation d’exploitation est-elle exhaustive ?</v>
      </c>
    </row>
    <row r="113" spans="1:6" ht="12.75">
      <c r="A113" s="19">
        <f>ROW()-'Info croisé'!$B$2+'Info croisé'!$B$7</f>
        <v>111</v>
      </c>
      <c r="B113" s="19">
        <f>'Info croisé'!$B$15</f>
        <v>3</v>
      </c>
      <c r="C113" s="19">
        <f ca="1" t="shared" si="2"/>
        <v>4</v>
      </c>
      <c r="E113" s="19" t="b">
        <v>0</v>
      </c>
      <c r="F113" s="19" t="str">
        <f ca="1" t="shared" si="3"/>
        <v>Détail de la documentation utilisateur</v>
      </c>
    </row>
    <row r="114" spans="1:6" ht="12.75">
      <c r="A114" s="19">
        <f>ROW()-'Info croisé'!$B$2+'Info croisé'!$B$7</f>
        <v>112</v>
      </c>
      <c r="B114" s="19">
        <f>'Info croisé'!$B$15</f>
        <v>3</v>
      </c>
      <c r="C114" s="19">
        <f ca="1" t="shared" si="2"/>
        <v>5</v>
      </c>
      <c r="E114" s="19" t="b">
        <v>1</v>
      </c>
      <c r="F114" s="19" t="str">
        <f ca="1" t="shared" si="3"/>
        <v>DOC-16  : La documentation utilisateur permet-elle de comprendre les concepts associés aux services offerts ?</v>
      </c>
    </row>
    <row r="115" spans="1:6" ht="12.75">
      <c r="A115" s="19">
        <f>ROW()-'Info croisé'!$B$2+'Info croisé'!$B$7</f>
        <v>113</v>
      </c>
      <c r="B115" s="19">
        <f>'Info croisé'!$B$15</f>
        <v>3</v>
      </c>
      <c r="C115" s="19">
        <f ca="1" t="shared" si="2"/>
        <v>5</v>
      </c>
      <c r="E115" s="19" t="b">
        <v>1</v>
      </c>
      <c r="F115" s="19" t="str">
        <f ca="1" t="shared" si="3"/>
        <v>DOC-17  : La documentation est-elle disponible en ligne ?</v>
      </c>
    </row>
    <row r="116" spans="1:6" ht="12.75">
      <c r="A116" s="19">
        <f>ROW()-'Info croisé'!$B$2+'Info croisé'!$B$7</f>
        <v>114</v>
      </c>
      <c r="B116" s="19">
        <f>'Info croisé'!$B$15</f>
        <v>3</v>
      </c>
      <c r="C116" s="19">
        <f ca="1" t="shared" si="2"/>
        <v>5</v>
      </c>
      <c r="E116" s="19" t="b">
        <v>1</v>
      </c>
      <c r="F116" s="19" t="str">
        <f ca="1" t="shared" si="3"/>
        <v>DOC-18  : La documentation est-elle lisible ?</v>
      </c>
    </row>
    <row r="117" spans="1:6" ht="12.75">
      <c r="A117" s="19">
        <f>ROW()-'Info croisé'!$B$2+'Info croisé'!$B$7</f>
        <v>115</v>
      </c>
      <c r="B117" s="19">
        <f>'Info croisé'!$B$15</f>
        <v>3</v>
      </c>
      <c r="C117" s="19">
        <f ca="1" t="shared" si="2"/>
        <v>5</v>
      </c>
      <c r="E117" s="19" t="b">
        <v>1</v>
      </c>
      <c r="F117" s="19" t="str">
        <f ca="1" t="shared" si="3"/>
        <v>DOC-19  : La documentation en ligne est-elle indexée ?</v>
      </c>
    </row>
    <row r="118" spans="1:6" ht="12.75">
      <c r="A118" s="19">
        <f>ROW()-'Info croisé'!$B$2+'Info croisé'!$B$7</f>
        <v>116</v>
      </c>
      <c r="B118" s="19">
        <f>'Info croisé'!$B$15</f>
        <v>3</v>
      </c>
      <c r="C118" s="19">
        <f ca="1" t="shared" si="2"/>
        <v>5</v>
      </c>
      <c r="E118" s="19" t="b">
        <v>1</v>
      </c>
      <c r="F118" s="19" t="str">
        <f ca="1" t="shared" si="3"/>
        <v>DOC-20  : La documentation en ligne est-elle consultable à travers un moteur de recherche?</v>
      </c>
    </row>
    <row r="119" spans="1:6" ht="12.75">
      <c r="A119" s="19">
        <f>ROW()-'Info croisé'!$B$2+'Info croisé'!$B$7</f>
        <v>117</v>
      </c>
      <c r="B119" s="19">
        <f>'Info croisé'!$B$15</f>
        <v>3</v>
      </c>
      <c r="C119" s="19">
        <f ca="1" t="shared" si="2"/>
        <v>5</v>
      </c>
      <c r="E119" s="19" t="b">
        <v>1</v>
      </c>
      <c r="F119" s="19" t="str">
        <f ca="1" t="shared" si="3"/>
        <v>DOC-21  : La documentation est-elle contextuelle?</v>
      </c>
    </row>
    <row r="120" spans="1:6" ht="12.75">
      <c r="A120" s="19">
        <f>ROW()-'Info croisé'!$B$2+'Info croisé'!$B$7</f>
        <v>118</v>
      </c>
      <c r="B120" s="19">
        <f>'Info croisé'!$B$15</f>
        <v>3</v>
      </c>
      <c r="C120" s="19">
        <f ca="1" t="shared" si="2"/>
        <v>3</v>
      </c>
      <c r="E120" s="19" t="b">
        <v>0</v>
      </c>
      <c r="F120" s="19" t="str">
        <f ca="1" t="shared" si="3"/>
        <v>Qualité de service</v>
      </c>
    </row>
    <row r="121" spans="1:6" ht="12.75">
      <c r="A121" s="19">
        <f>ROW()-'Info croisé'!$B$2+'Info croisé'!$B$7</f>
        <v>119</v>
      </c>
      <c r="B121" s="19">
        <f>'Info croisé'!$B$15</f>
        <v>3</v>
      </c>
      <c r="C121" s="19">
        <f ca="1" t="shared" si="2"/>
        <v>4</v>
      </c>
      <c r="E121" s="19" t="b">
        <v>0</v>
      </c>
      <c r="F121" s="19" t="str">
        <f ca="1" t="shared" si="3"/>
        <v>Sécurité</v>
      </c>
    </row>
    <row r="122" spans="1:6" ht="12.75">
      <c r="A122" s="19">
        <f>ROW()-'Info croisé'!$B$2+'Info croisé'!$B$7</f>
        <v>120</v>
      </c>
      <c r="B122" s="19">
        <f>'Info croisé'!$B$15</f>
        <v>3</v>
      </c>
      <c r="C122" s="19">
        <f ca="1" t="shared" si="2"/>
        <v>5</v>
      </c>
      <c r="E122" s="19" t="b">
        <v>1</v>
      </c>
      <c r="F122" s="19" t="str">
        <f ca="1" t="shared" si="3"/>
        <v>QUA-1  : L’accès à un service publié est-il sécurisé ?</v>
      </c>
    </row>
    <row r="123" spans="1:6" ht="12.75">
      <c r="A123" s="19">
        <f>ROW()-'Info croisé'!$B$2+'Info croisé'!$B$7</f>
        <v>121</v>
      </c>
      <c r="B123" s="19">
        <f>'Info croisé'!$B$15</f>
        <v>3</v>
      </c>
      <c r="C123" s="19">
        <f ca="1" t="shared" si="2"/>
        <v>5</v>
      </c>
      <c r="E123" s="19" t="b">
        <v>1</v>
      </c>
      <c r="F123" s="19" t="str">
        <f ca="1" t="shared" si="3"/>
        <v>QUA-2  : Utilise-t-on SAML (login/mot de passe) pour authentifier ?</v>
      </c>
    </row>
    <row r="124" spans="1:6" ht="12.75">
      <c r="A124" s="19">
        <f>ROW()-'Info croisé'!$B$2+'Info croisé'!$B$7</f>
        <v>122</v>
      </c>
      <c r="B124" s="19">
        <f>'Info croisé'!$B$15</f>
        <v>3</v>
      </c>
      <c r="C124" s="19">
        <f ca="1" t="shared" si="2"/>
        <v>5</v>
      </c>
      <c r="E124" s="19" t="b">
        <v>1</v>
      </c>
      <c r="F124" s="19" t="str">
        <f ca="1" t="shared" si="3"/>
        <v>QUA-3  : Utilise-t-on SAML pour propager l’authentification ?</v>
      </c>
    </row>
    <row r="125" spans="1:6" ht="12.75">
      <c r="A125" s="19">
        <f>ROW()-'Info croisé'!$B$2+'Info croisé'!$B$7</f>
        <v>123</v>
      </c>
      <c r="B125" s="19">
        <f>'Info croisé'!$B$15</f>
        <v>3</v>
      </c>
      <c r="C125" s="19">
        <f ca="1" t="shared" si="2"/>
        <v>5</v>
      </c>
      <c r="E125" s="19" t="b">
        <v>0</v>
      </c>
      <c r="F125" s="19" t="str">
        <f ca="1" t="shared" si="3"/>
        <v>QUA-4  : L’application doit-elle s’identifier à chaque accès aux services ?</v>
      </c>
    </row>
    <row r="126" spans="1:6" ht="12.75">
      <c r="A126" s="19">
        <f>ROW()-'Info croisé'!$B$2+'Info croisé'!$B$7</f>
        <v>124</v>
      </c>
      <c r="B126" s="19">
        <f>'Info croisé'!$B$15</f>
        <v>3</v>
      </c>
      <c r="C126" s="19">
        <f ca="1" t="shared" si="2"/>
        <v>5</v>
      </c>
      <c r="E126" s="19" t="b">
        <v>1</v>
      </c>
      <c r="F126" s="19" t="str">
        <f ca="1" t="shared" si="3"/>
        <v>QUA-5  : Existe-t-il une authentification par session ?</v>
      </c>
    </row>
    <row r="127" spans="1:6" ht="12.75">
      <c r="A127" s="19">
        <f>ROW()-'Info croisé'!$B$2+'Info croisé'!$B$7</f>
        <v>125</v>
      </c>
      <c r="B127" s="19">
        <f>'Info croisé'!$B$15</f>
        <v>3</v>
      </c>
      <c r="C127" s="19">
        <f ca="1" t="shared" si="2"/>
        <v>5</v>
      </c>
      <c r="E127" s="19" t="b">
        <v>1</v>
      </c>
      <c r="F127" s="19" t="str">
        <f ca="1" t="shared" si="3"/>
        <v>QUA-6  : Les services publiés sur le portail utilisent-ils le SSO (ainsi que l’authentification) fourni par le socle ?</v>
      </c>
    </row>
    <row r="128" spans="1:6" ht="12.75">
      <c r="A128" s="19">
        <f>ROW()-'Info croisé'!$B$2+'Info croisé'!$B$7</f>
        <v>126</v>
      </c>
      <c r="B128" s="19">
        <f>'Info croisé'!$B$15</f>
        <v>3</v>
      </c>
      <c r="C128" s="19">
        <f ca="1" t="shared" si="2"/>
        <v>4</v>
      </c>
      <c r="E128" s="19" t="b">
        <v>0</v>
      </c>
      <c r="F128" s="19" t="str">
        <f ca="1" t="shared" si="3"/>
        <v>Déploiement</v>
      </c>
    </row>
    <row r="129" spans="1:6" ht="12.75">
      <c r="A129" s="19">
        <f>ROW()-'Info croisé'!$B$2+'Info croisé'!$B$7</f>
        <v>127</v>
      </c>
      <c r="B129" s="19">
        <f>'Info croisé'!$B$15</f>
        <v>3</v>
      </c>
      <c r="C129" s="19">
        <f ca="1" t="shared" si="2"/>
        <v>5</v>
      </c>
      <c r="E129" s="19" t="b">
        <v>0</v>
      </c>
      <c r="F129" s="19" t="str">
        <f ca="1" t="shared" si="3"/>
        <v>QUA-7  : Quels problèmes non liés à la qualité des données ont été rencontrés lors de la mise en production ?</v>
      </c>
    </row>
    <row r="130" spans="1:6" ht="12.75">
      <c r="A130" s="19">
        <f>ROW()-'Info croisé'!$B$2+'Info croisé'!$B$7</f>
        <v>128</v>
      </c>
      <c r="B130" s="19">
        <f>'Info croisé'!$B$15</f>
        <v>3</v>
      </c>
      <c r="C130" s="19">
        <f ca="1" t="shared" si="2"/>
        <v>5</v>
      </c>
      <c r="E130" s="19" t="b">
        <v>0</v>
      </c>
      <c r="F130" s="19" t="str">
        <f ca="1" t="shared" si="3"/>
        <v>QUA-8  : Quels problèmes logiciels sur les postes clients sont apparus lors de la mise en place de l’ENT ?</v>
      </c>
    </row>
    <row r="131" spans="1:6" ht="12.75">
      <c r="A131" s="19">
        <f>ROW()-'Info croisé'!$B$2+'Info croisé'!$B$7</f>
        <v>129</v>
      </c>
      <c r="B131" s="19">
        <f>'Info croisé'!$B$15</f>
        <v>3</v>
      </c>
      <c r="C131" s="19">
        <f ca="1" t="shared" si="2"/>
        <v>3</v>
      </c>
      <c r="E131" s="19" t="b">
        <v>0</v>
      </c>
      <c r="F131" s="19" t="str">
        <f ca="1" t="shared" si="3"/>
        <v>Analyse pratique des services web</v>
      </c>
    </row>
    <row r="132" spans="1:6" ht="12.75">
      <c r="A132" s="19">
        <f>ROW()-'Info croisé'!$B$2+'Info croisé'!$B$7</f>
        <v>130</v>
      </c>
      <c r="B132" s="19">
        <f>'Info croisé'!$B$15</f>
        <v>3</v>
      </c>
      <c r="C132" s="19">
        <f ca="1" t="shared" si="2"/>
        <v>4</v>
      </c>
      <c r="E132" s="19" t="b">
        <v>0</v>
      </c>
      <c r="F132" s="19" t="str">
        <f ca="1" t="shared" si="3"/>
        <v>Obtention et cohérence des WSDL</v>
      </c>
    </row>
    <row r="133" spans="1:6" ht="12.75">
      <c r="A133" s="19">
        <f>ROW()-'Info croisé'!$B$2+'Info croisé'!$B$7</f>
        <v>131</v>
      </c>
      <c r="B133" s="19">
        <f>'Info croisé'!$B$15</f>
        <v>3</v>
      </c>
      <c r="C133" s="19">
        <f aca="true" ca="1" t="shared" si="4" ref="C133:C178">IF(INDIRECT(CONCATENATE("Saisie!L",A133,"C",B133+2),FALSE)&lt;&gt;"",B133+2,IF(INDIRECT(CONCATENATE("Saisie!L",A133,"C",B133+1),FALSE)&lt;&gt;"",B133+1,IF(INDIRECT(CONCATENATE("Saisie!L",A133,"C",B133),FALSE)&lt;&gt;"",B133,"")))</f>
        <v>5</v>
      </c>
      <c r="E133" s="19" t="b">
        <v>1</v>
      </c>
      <c r="F133" s="19" t="str">
        <f ca="1" t="shared" si="5" ref="F133:F178">INDIRECT(CONCATENATE("Saisie!L",A133,"C",C133),FALSE)</f>
        <v>PRA-1  : Existe-t-il des services Webs à tester ?</v>
      </c>
    </row>
    <row r="134" spans="1:6" ht="12.75">
      <c r="A134" s="19">
        <f>ROW()-'Info croisé'!$B$2+'Info croisé'!$B$7</f>
        <v>132</v>
      </c>
      <c r="B134" s="19">
        <f>'Info croisé'!$B$15</f>
        <v>3</v>
      </c>
      <c r="C134" s="19">
        <f ca="1" t="shared" si="4"/>
        <v>5</v>
      </c>
      <c r="E134" s="19" t="b">
        <v>1</v>
      </c>
      <c r="F134" s="19" t="str">
        <f ca="1" t="shared" si="5"/>
        <v>PRA-2  : Est-il possible de récupérer des WSDL depuis des URLs ?</v>
      </c>
    </row>
    <row r="135" spans="1:6" ht="12.75">
      <c r="A135" s="19">
        <f>ROW()-'Info croisé'!$B$2+'Info croisé'!$B$7</f>
        <v>133</v>
      </c>
      <c r="B135" s="19">
        <f>'Info croisé'!$B$15</f>
        <v>3</v>
      </c>
      <c r="C135" s="19">
        <f ca="1" t="shared" si="4"/>
        <v>5</v>
      </c>
      <c r="E135" s="19" t="b">
        <v>0</v>
      </c>
      <c r="F135" s="19" t="str">
        <f ca="1" t="shared" si="5"/>
        <v>PRA-3  : Existe-t-il des WSDL dont la récupération par URL est impossible ?</v>
      </c>
    </row>
    <row r="136" spans="1:6" ht="12.75">
      <c r="A136" s="19">
        <f>ROW()-'Info croisé'!$B$2+'Info croisé'!$B$7</f>
        <v>134</v>
      </c>
      <c r="B136" s="19">
        <f>'Info croisé'!$B$15</f>
        <v>3</v>
      </c>
      <c r="C136" s="19">
        <f ca="1" t="shared" si="4"/>
        <v>5</v>
      </c>
      <c r="E136" s="19" t="b">
        <v>1</v>
      </c>
      <c r="F136" s="19" t="str">
        <f ca="1" t="shared" si="5"/>
        <v>PRA-4  : Existe-t-il au moins un WSDL dont il est possible d’obtenir toutes les schémas de données si celles-ci sont indiquées au travers de références ?</v>
      </c>
    </row>
    <row r="137" spans="1:6" ht="12.75">
      <c r="A137" s="19">
        <f>ROW()-'Info croisé'!$B$2+'Info croisé'!$B$7</f>
        <v>135</v>
      </c>
      <c r="B137" s="19">
        <f>'Info croisé'!$B$15</f>
        <v>3</v>
      </c>
      <c r="C137" s="19">
        <f ca="1" t="shared" si="4"/>
        <v>5</v>
      </c>
      <c r="E137" s="19" t="b">
        <v>0</v>
      </c>
      <c r="F137" s="19" t="str">
        <f ca="1" t="shared" si="5"/>
        <v>PRA-5  : Existe-t-il au moins un WSDL dont les schémas de données ne peuvent être récupérés au travers des références spécifiées ?</v>
      </c>
    </row>
    <row r="138" spans="1:6" ht="12.75">
      <c r="A138" s="19">
        <f>ROW()-'Info croisé'!$B$2+'Info croisé'!$B$7</f>
        <v>136</v>
      </c>
      <c r="B138" s="19">
        <f>'Info croisé'!$B$15</f>
        <v>3</v>
      </c>
      <c r="C138" s="19">
        <f ca="1" t="shared" si="4"/>
        <v>5</v>
      </c>
      <c r="E138" s="19" t="b">
        <v>0</v>
      </c>
      <c r="F138" s="19" t="str">
        <f ca="1" t="shared" si="5"/>
        <v>PRA-6  : Existe-t-il des WSDL faisant référence à tempuri.org?</v>
      </c>
    </row>
    <row r="139" spans="1:6" ht="12.75">
      <c r="A139" s="19">
        <f>ROW()-'Info croisé'!$B$2+'Info croisé'!$B$7</f>
        <v>137</v>
      </c>
      <c r="B139" s="19">
        <f>'Info croisé'!$B$15</f>
        <v>3</v>
      </c>
      <c r="C139" s="19">
        <f ca="1" t="shared" si="4"/>
        <v>4</v>
      </c>
      <c r="E139" s="19" t="b">
        <v>0</v>
      </c>
      <c r="F139" s="19" t="str">
        <f ca="1" t="shared" si="5"/>
        <v>Conformités des WDSL et messages SOAP aux recommandations du WS-I</v>
      </c>
    </row>
    <row r="140" spans="1:6" ht="12.75">
      <c r="A140" s="19">
        <f>ROW()-'Info croisé'!$B$2+'Info croisé'!$B$7</f>
        <v>138</v>
      </c>
      <c r="B140" s="19">
        <f>'Info croisé'!$B$15</f>
        <v>3</v>
      </c>
      <c r="C140" s="19">
        <f ca="1" t="shared" si="4"/>
        <v>5</v>
      </c>
      <c r="E140" s="19" t="b">
        <v>1</v>
      </c>
      <c r="F140" s="19" t="str">
        <f ca="1" t="shared" si="5"/>
        <v>PRA-7  : Existe-t-il des WSDL conformes aux recommandations du WS-I ?</v>
      </c>
    </row>
    <row r="141" spans="1:6" ht="12.75">
      <c r="A141" s="19">
        <f>ROW()-'Info croisé'!$B$2+'Info croisé'!$B$7</f>
        <v>139</v>
      </c>
      <c r="B141" s="19">
        <f>'Info croisé'!$B$15</f>
        <v>3</v>
      </c>
      <c r="C141" s="19">
        <f ca="1" t="shared" si="4"/>
        <v>5</v>
      </c>
      <c r="E141" s="19" t="b">
        <v>0</v>
      </c>
      <c r="F141" s="19" t="str">
        <f ca="1" t="shared" si="5"/>
        <v>PRA-8  : Existe-t-il des WSDL non conformes aux recommandations du WS-I ?</v>
      </c>
    </row>
    <row r="142" spans="1:6" ht="12.75">
      <c r="A142" s="19">
        <f>ROW()-'Info croisé'!$B$2+'Info croisé'!$B$7</f>
        <v>140</v>
      </c>
      <c r="B142" s="19">
        <f>'Info croisé'!$B$15</f>
        <v>3</v>
      </c>
      <c r="C142" s="19">
        <f ca="1" t="shared" si="4"/>
        <v>5</v>
      </c>
      <c r="E142" s="19" t="b">
        <v>1</v>
      </c>
      <c r="F142" s="19" t="str">
        <f ca="1" t="shared" si="5"/>
        <v>PRA-9  : Existe-t-il des messages SOAP, associés à des WSDL conformes, vérifiant les  recommandations du WS-I ?</v>
      </c>
    </row>
    <row r="143" spans="1:6" ht="12.75">
      <c r="A143" s="19">
        <f>ROW()-'Info croisé'!$B$2+'Info croisé'!$B$7</f>
        <v>141</v>
      </c>
      <c r="B143" s="19">
        <f>'Info croisé'!$B$15</f>
        <v>3</v>
      </c>
      <c r="C143" s="19">
        <f ca="1" t="shared" si="4"/>
        <v>5</v>
      </c>
      <c r="E143" s="19" t="b">
        <v>0</v>
      </c>
      <c r="F143" s="19" t="str">
        <f ca="1" t="shared" si="5"/>
        <v>PRA-10  : Existe-t-il des messages SOAP, associés à des WSDL conformes, ne vérifiant pas les recommandations du WS-I ?</v>
      </c>
    </row>
    <row r="144" spans="1:6" ht="12.75">
      <c r="A144" s="19">
        <f>ROW()-'Info croisé'!$B$2+'Info croisé'!$B$7</f>
        <v>142</v>
      </c>
      <c r="B144" s="19">
        <f>'Info croisé'!$B$15</f>
        <v>3</v>
      </c>
      <c r="C144" s="19">
        <f ca="1" t="shared" si="4"/>
        <v>5</v>
      </c>
      <c r="E144" s="19" t="b">
        <v>0</v>
      </c>
      <c r="F144" s="19" t="str">
        <f ca="1" t="shared" si="5"/>
        <v>PRA-11  : A-t-on rencontré des erreurs d’exécutions lors de l’analyse par les outils du WS-I ?</v>
      </c>
    </row>
    <row r="145" spans="1:6" ht="12.75">
      <c r="A145" s="19">
        <f>ROW()-'Info croisé'!$B$2+'Info croisé'!$B$7</f>
        <v>143</v>
      </c>
      <c r="B145" s="19">
        <f>'Info croisé'!$B$15</f>
        <v>3</v>
      </c>
      <c r="C145" s="19">
        <f ca="1" t="shared" si="4"/>
        <v>5</v>
      </c>
      <c r="E145" s="19" t="b">
        <v>1</v>
      </c>
      <c r="F145" s="19" t="str">
        <f ca="1" t="shared" si="5"/>
        <v>PRA-12  : A-t-on des erreurs systématiques générant une non conformité aux recommandations du WS-I ?</v>
      </c>
    </row>
    <row r="146" spans="1:6" ht="12.75">
      <c r="A146" s="19">
        <f>ROW()-'Info croisé'!$B$2+'Info croisé'!$B$7</f>
        <v>144</v>
      </c>
      <c r="B146" s="19">
        <f>'Info croisé'!$B$15</f>
        <v>3</v>
      </c>
      <c r="C146" s="19">
        <f ca="1" t="shared" si="4"/>
        <v>5</v>
      </c>
      <c r="E146" s="19" t="b">
        <v>0</v>
      </c>
      <c r="F146" s="19" t="str">
        <f ca="1" t="shared" si="5"/>
        <v>PRA-13  : A-t-on des erreurs non-systématiques générant une non conformité aux recommandations du WS-I ?</v>
      </c>
    </row>
    <row r="147" spans="1:6" ht="12.75">
      <c r="A147" s="19">
        <f>ROW()-'Info croisé'!$B$2+'Info croisé'!$B$7</f>
        <v>145</v>
      </c>
      <c r="B147" s="19">
        <f>'Info croisé'!$B$15</f>
        <v>3</v>
      </c>
      <c r="C147" s="19">
        <f ca="1" t="shared" si="4"/>
        <v>4</v>
      </c>
      <c r="E147" s="19" t="b">
        <v>0</v>
      </c>
      <c r="F147" s="19" t="str">
        <f ca="1" t="shared" si="5"/>
        <v>Tests des webservices</v>
      </c>
    </row>
    <row r="148" spans="1:6" ht="12.75">
      <c r="A148" s="19">
        <f>ROW()-'Info croisé'!$B$2+'Info croisé'!$B$7</f>
        <v>146</v>
      </c>
      <c r="B148" s="19">
        <f>'Info croisé'!$B$15</f>
        <v>3</v>
      </c>
      <c r="C148" s="19">
        <f ca="1" t="shared" si="4"/>
        <v>5</v>
      </c>
      <c r="E148" s="19" t="b">
        <v>1</v>
      </c>
      <c r="F148" s="19" t="str">
        <f ca="1" t="shared" si="5"/>
        <v>PRA-14  : A-t-on pu tester tous les services Web souhaités avec des paramètres non renseignés ?</v>
      </c>
    </row>
    <row r="149" spans="1:6" ht="12.75">
      <c r="A149" s="19">
        <f>ROW()-'Info croisé'!$B$2+'Info croisé'!$B$7</f>
        <v>147</v>
      </c>
      <c r="B149" s="19">
        <f>'Info croisé'!$B$15</f>
        <v>3</v>
      </c>
      <c r="C149" s="19">
        <f ca="1" t="shared" si="4"/>
        <v>5</v>
      </c>
      <c r="E149" s="19" t="b">
        <v>1</v>
      </c>
      <c r="F149" s="19" t="str">
        <f ca="1" t="shared" si="5"/>
        <v>PRA-15  : A-t-on pu tester tous les services Web souhaités avec des paramètres ayant un format erroné ?</v>
      </c>
    </row>
    <row r="150" spans="1:6" ht="12.75">
      <c r="A150" s="19">
        <f>ROW()-'Info croisé'!$B$2+'Info croisé'!$B$7</f>
        <v>148</v>
      </c>
      <c r="B150" s="19">
        <f>'Info croisé'!$B$15</f>
        <v>3</v>
      </c>
      <c r="C150" s="19">
        <f ca="1" t="shared" si="4"/>
        <v>5</v>
      </c>
      <c r="E150" s="19" t="b">
        <v>0</v>
      </c>
      <c r="F150" s="19" t="str">
        <f ca="1" t="shared" si="5"/>
        <v>PRA-16  : Un message d’erreur SOAP a-t-il été récupéré à chaque fois que l’on a testé un service Web avec un format de données incorrect, dans un environnement où la sécurité n’a pas besoin d’être vérifiée ? </v>
      </c>
    </row>
    <row r="151" spans="1:6" ht="12.75">
      <c r="A151" s="19">
        <f>ROW()-'Info croisé'!$B$2+'Info croisé'!$B$7</f>
        <v>149</v>
      </c>
      <c r="B151" s="19">
        <f>'Info croisé'!$B$15</f>
        <v>3</v>
      </c>
      <c r="C151" s="19">
        <f ca="1" t="shared" si="4"/>
        <v>5</v>
      </c>
      <c r="E151" s="19" t="b">
        <v>1</v>
      </c>
      <c r="F151" s="19" t="str">
        <f ca="1" t="shared" si="5"/>
        <v>PRA-17  : A-t-on pu tester tous les services Web souhaités avec des paramètres permettant d’obtenir une réponse non vide, correspondant aux paramètres passés, dans un environnement où la sécurité n’a pas besoin d’être vérifiée ? </v>
      </c>
    </row>
    <row r="152" spans="1:6" ht="12.75">
      <c r="A152" s="19">
        <f>ROW()-'Info croisé'!$B$2+'Info croisé'!$B$7</f>
        <v>150</v>
      </c>
      <c r="B152" s="19">
        <f>'Info croisé'!$B$15</f>
        <v>3</v>
      </c>
      <c r="C152" s="19">
        <f ca="1" t="shared" si="4"/>
        <v>5</v>
      </c>
      <c r="E152" s="19" t="b">
        <v>0</v>
      </c>
      <c r="F152" s="19" t="str">
        <f ca="1" t="shared" si="5"/>
        <v>PRA-18  : Est-il possible d’utiliser des services Web pour obtenir les identifiants nécessaires au bon fonctionnement d’autres services Web ?</v>
      </c>
    </row>
    <row r="153" spans="1:6" ht="12.75">
      <c r="A153" s="19">
        <f>ROW()-'Info croisé'!$B$2+'Info croisé'!$B$7</f>
        <v>151</v>
      </c>
      <c r="B153" s="19">
        <f>'Info croisé'!$B$15</f>
        <v>3</v>
      </c>
      <c r="C153" s="19">
        <f ca="1" t="shared" si="4"/>
        <v>5</v>
      </c>
      <c r="E153" s="19" t="b">
        <v>0</v>
      </c>
      <c r="F153" s="19" t="str">
        <f ca="1" t="shared" si="5"/>
        <v>PRA-19  : Un message d’erreur SOAP a-t-il été récupéré à chaque fois que l’on a testé un service Web dans un contexte sécurisé avec des données de sécurité insuffisantes ? </v>
      </c>
    </row>
    <row r="154" spans="1:6" ht="12.75">
      <c r="A154" s="19">
        <f>ROW()-'Info croisé'!$B$2+'Info croisé'!$B$7</f>
        <v>152</v>
      </c>
      <c r="B154" s="19">
        <f>'Info croisé'!$B$15</f>
        <v>3</v>
      </c>
      <c r="C154" s="19">
        <f ca="1" t="shared" si="4"/>
        <v>5</v>
      </c>
      <c r="E154" s="19" t="b">
        <v>0</v>
      </c>
      <c r="F154" s="19" t="str">
        <f ca="1" t="shared" si="5"/>
        <v>PRA-20  : A-t-on pu tester tous les services Web souhaités avec des paramètres permettant d’obtenir une réponse non vide, correspondant aux paramètres passés, dans un environnement où la sécurité a été activée ?</v>
      </c>
    </row>
    <row r="155" spans="1:6" ht="12.75">
      <c r="A155" s="19">
        <f>ROW()-'Info croisé'!$B$2+'Info croisé'!$B$7</f>
        <v>153</v>
      </c>
      <c r="B155" s="19">
        <f>'Info croisé'!$B$15</f>
        <v>3</v>
      </c>
      <c r="C155" s="19">
        <f ca="1" t="shared" si="4"/>
        <v>4</v>
      </c>
      <c r="E155" s="19" t="b">
        <v>0</v>
      </c>
      <c r="F155" s="19" t="str">
        <f ca="1" t="shared" si="5"/>
        <v>Messages SOAP réellement échangés</v>
      </c>
    </row>
    <row r="156" spans="1:6" ht="12.75">
      <c r="A156" s="19">
        <f>ROW()-'Info croisé'!$B$2+'Info croisé'!$B$7</f>
        <v>154</v>
      </c>
      <c r="B156" s="19">
        <f>'Info croisé'!$B$15</f>
        <v>3</v>
      </c>
      <c r="C156" s="19">
        <f ca="1" t="shared" si="4"/>
        <v>5</v>
      </c>
      <c r="E156" s="19" t="b">
        <v>0</v>
      </c>
      <c r="F156" s="19" t="str">
        <f ca="1" t="shared" si="5"/>
        <v>PRA-21  : A-t-on pu rejouer des messages SOAP réellement envoyés ?</v>
      </c>
    </row>
    <row r="157" spans="1:6" ht="12.75">
      <c r="A157" s="19">
        <f>ROW()-'Info croisé'!$B$2+'Info croisé'!$B$7</f>
        <v>155</v>
      </c>
      <c r="B157" s="19">
        <f>'Info croisé'!$B$15</f>
        <v>3</v>
      </c>
      <c r="C157" s="19">
        <f ca="1" t="shared" si="4"/>
        <v>5</v>
      </c>
      <c r="E157" s="19" t="b">
        <v>0</v>
      </c>
      <c r="F157" s="19" t="str">
        <f ca="1" t="shared" si="5"/>
        <v>PRA-22  : L’analyse de messages SOAP interceptés donne-t-elle les mêmes résultats que les messages de tests sur les mêmes service WEB ?</v>
      </c>
    </row>
    <row r="158" spans="1:6" ht="12.75">
      <c r="A158" s="19">
        <f>ROW()-'Info croisé'!$B$2+'Info croisé'!$B$7</f>
        <v>156</v>
      </c>
      <c r="B158" s="19">
        <f>'Info croisé'!$B$15</f>
        <v>3</v>
      </c>
      <c r="C158" s="19">
        <f ca="1" t="shared" si="4"/>
        <v>5</v>
      </c>
      <c r="E158" s="19" t="b">
        <v>0</v>
      </c>
      <c r="F158" s="19" t="str">
        <f ca="1" t="shared" si="5"/>
        <v>PRA-23  : L’analyse de messages SOAP interceptés associés à des services Web tiers révèle-t-elle des problèmes?</v>
      </c>
    </row>
    <row r="159" spans="1:6" ht="12.75">
      <c r="A159" s="19">
        <f>ROW()-'Info croisé'!$B$2+'Info croisé'!$B$7</f>
        <v>157</v>
      </c>
      <c r="B159" s="19">
        <f>'Info croisé'!$B$15</f>
        <v>3</v>
      </c>
      <c r="C159" s="19">
        <f ca="1" t="shared" si="4"/>
      </c>
      <c r="E159" s="19" t="b">
        <v>0</v>
      </c>
      <c r="F159" s="19">
        <f ca="1" t="shared" si="5"/>
      </c>
    </row>
    <row r="160" spans="1:6" ht="12.75">
      <c r="A160" s="19">
        <f>ROW()-'Info croisé'!$B$2+'Info croisé'!$B$7</f>
        <v>158</v>
      </c>
      <c r="B160" s="19">
        <f>'Info croisé'!$B$15</f>
        <v>3</v>
      </c>
      <c r="C160" s="19">
        <f ca="1" t="shared" si="4"/>
      </c>
      <c r="E160" s="19" t="b">
        <v>0</v>
      </c>
      <c r="F160" s="19">
        <f ca="1" t="shared" si="5"/>
      </c>
    </row>
    <row r="161" spans="1:6" ht="12.75">
      <c r="A161" s="19">
        <f>ROW()-'Info croisé'!$B$2+'Info croisé'!$B$7</f>
        <v>159</v>
      </c>
      <c r="B161" s="19">
        <f>'Info croisé'!$B$15</f>
        <v>3</v>
      </c>
      <c r="C161" s="19">
        <f ca="1" t="shared" si="4"/>
      </c>
      <c r="E161" s="19" t="b">
        <v>0</v>
      </c>
      <c r="F161" s="19">
        <f ca="1" t="shared" si="5"/>
      </c>
    </row>
    <row r="162" spans="1:6" ht="12.75">
      <c r="A162" s="19">
        <f>ROW()-'Info croisé'!$B$2+'Info croisé'!$B$7</f>
        <v>160</v>
      </c>
      <c r="B162" s="19">
        <f>'Info croisé'!$B$15</f>
        <v>3</v>
      </c>
      <c r="C162" s="19">
        <f ca="1" t="shared" si="4"/>
      </c>
      <c r="E162" s="19" t="b">
        <v>0</v>
      </c>
      <c r="F162" s="19">
        <f ca="1" t="shared" si="5"/>
      </c>
    </row>
    <row r="163" spans="1:6" ht="12.75">
      <c r="A163" s="19">
        <f>ROW()-'Info croisé'!$B$2+'Info croisé'!$B$7</f>
        <v>161</v>
      </c>
      <c r="B163" s="19">
        <f>'Info croisé'!$B$15</f>
        <v>3</v>
      </c>
      <c r="C163" s="19">
        <f ca="1" t="shared" si="4"/>
      </c>
      <c r="E163" s="19" t="b">
        <v>0</v>
      </c>
      <c r="F163" s="19">
        <f ca="1" t="shared" si="5"/>
      </c>
    </row>
    <row r="164" spans="1:6" ht="12.75">
      <c r="A164" s="19">
        <f>ROW()-'Info croisé'!$B$2+'Info croisé'!$B$7</f>
        <v>162</v>
      </c>
      <c r="B164" s="19">
        <f>'Info croisé'!$B$15</f>
        <v>3</v>
      </c>
      <c r="C164" s="19">
        <f ca="1" t="shared" si="4"/>
      </c>
      <c r="E164" s="19" t="b">
        <v>0</v>
      </c>
      <c r="F164" s="19">
        <f ca="1" t="shared" si="5"/>
      </c>
    </row>
    <row r="165" spans="1:6" ht="12.75">
      <c r="A165" s="19">
        <f>ROW()-'Info croisé'!$B$2+'Info croisé'!$B$7</f>
        <v>163</v>
      </c>
      <c r="B165" s="19">
        <f>'Info croisé'!$B$15</f>
        <v>3</v>
      </c>
      <c r="C165" s="19">
        <f ca="1" t="shared" si="4"/>
      </c>
      <c r="E165" s="19" t="b">
        <v>0</v>
      </c>
      <c r="F165" s="19">
        <f ca="1" t="shared" si="5"/>
      </c>
    </row>
    <row r="166" spans="1:6" ht="12.75">
      <c r="A166" s="19">
        <f>ROW()-'Info croisé'!$B$2+'Info croisé'!$B$7</f>
        <v>164</v>
      </c>
      <c r="B166" s="19">
        <f>'Info croisé'!$B$15</f>
        <v>3</v>
      </c>
      <c r="C166" s="19">
        <f ca="1" t="shared" si="4"/>
      </c>
      <c r="E166" s="19" t="b">
        <v>0</v>
      </c>
      <c r="F166" s="19">
        <f ca="1" t="shared" si="5"/>
      </c>
    </row>
    <row r="167" spans="1:6" ht="12.75">
      <c r="A167" s="19">
        <f>ROW()-'Info croisé'!$B$2+'Info croisé'!$B$7</f>
        <v>165</v>
      </c>
      <c r="B167" s="19">
        <f>'Info croisé'!$B$15</f>
        <v>3</v>
      </c>
      <c r="C167" s="19">
        <f ca="1" t="shared" si="4"/>
      </c>
      <c r="E167" s="19" t="b">
        <v>0</v>
      </c>
      <c r="F167" s="19">
        <f ca="1" t="shared" si="5"/>
      </c>
    </row>
    <row r="168" spans="1:6" ht="12.75">
      <c r="A168" s="19">
        <f>ROW()-'Info croisé'!$B$2+'Info croisé'!$B$7</f>
        <v>166</v>
      </c>
      <c r="B168" s="19">
        <f>'Info croisé'!$B$15</f>
        <v>3</v>
      </c>
      <c r="C168" s="19">
        <f ca="1" t="shared" si="4"/>
      </c>
      <c r="E168" s="19" t="b">
        <v>0</v>
      </c>
      <c r="F168" s="19">
        <f ca="1" t="shared" si="5"/>
      </c>
    </row>
    <row r="169" spans="1:6" ht="12.75">
      <c r="A169" s="19">
        <f>ROW()-'Info croisé'!$B$2+'Info croisé'!$B$7</f>
        <v>167</v>
      </c>
      <c r="B169" s="19">
        <f>'Info croisé'!$B$15</f>
        <v>3</v>
      </c>
      <c r="C169" s="19">
        <f ca="1" t="shared" si="4"/>
      </c>
      <c r="E169" s="19" t="b">
        <v>0</v>
      </c>
      <c r="F169" s="19">
        <f ca="1" t="shared" si="5"/>
      </c>
    </row>
    <row r="170" spans="1:6" ht="12.75">
      <c r="A170" s="19">
        <f>ROW()-'Info croisé'!$B$2+'Info croisé'!$B$7</f>
        <v>168</v>
      </c>
      <c r="B170" s="19">
        <f>'Info croisé'!$B$15</f>
        <v>3</v>
      </c>
      <c r="C170" s="19">
        <f ca="1" t="shared" si="4"/>
      </c>
      <c r="E170" s="19" t="b">
        <v>0</v>
      </c>
      <c r="F170" s="19">
        <f ca="1" t="shared" si="5"/>
        <v>0</v>
      </c>
    </row>
    <row r="171" spans="1:6" ht="12.75">
      <c r="A171" s="19">
        <f>ROW()-'Info croisé'!$B$2+'Info croisé'!$B$7</f>
        <v>169</v>
      </c>
      <c r="B171" s="19">
        <f>'Info croisé'!$B$15</f>
        <v>3</v>
      </c>
      <c r="C171" s="19">
        <f ca="1" t="shared" si="4"/>
      </c>
      <c r="E171" s="19" t="b">
        <v>0</v>
      </c>
      <c r="F171" s="19">
        <f ca="1" t="shared" si="5"/>
        <v>0</v>
      </c>
    </row>
    <row r="172" spans="1:6" ht="12.75">
      <c r="A172" s="19">
        <f>ROW()-'Info croisé'!$B$2+'Info croisé'!$B$7</f>
        <v>170</v>
      </c>
      <c r="B172" s="19">
        <f>'Info croisé'!$B$15</f>
        <v>3</v>
      </c>
      <c r="C172" s="19">
        <f ca="1" t="shared" si="4"/>
      </c>
      <c r="E172" s="19" t="b">
        <v>0</v>
      </c>
      <c r="F172" s="19">
        <f ca="1" t="shared" si="5"/>
        <v>0</v>
      </c>
    </row>
    <row r="173" spans="1:6" ht="12.75">
      <c r="A173" s="19">
        <f>ROW()-'Info croisé'!$B$2+'Info croisé'!$B$7</f>
        <v>171</v>
      </c>
      <c r="B173" s="19">
        <f>'Info croisé'!$B$15</f>
        <v>3</v>
      </c>
      <c r="C173" s="19">
        <f ca="1" t="shared" si="4"/>
      </c>
      <c r="E173" s="19" t="b">
        <v>0</v>
      </c>
      <c r="F173" s="19">
        <f ca="1" t="shared" si="5"/>
        <v>0</v>
      </c>
    </row>
    <row r="174" spans="1:6" ht="12.75">
      <c r="A174" s="19">
        <f>ROW()-'Info croisé'!$B$2+'Info croisé'!$B$7</f>
        <v>172</v>
      </c>
      <c r="B174" s="19">
        <f>'Info croisé'!$B$15</f>
        <v>3</v>
      </c>
      <c r="C174" s="19">
        <f ca="1" t="shared" si="4"/>
      </c>
      <c r="E174" s="19" t="b">
        <v>0</v>
      </c>
      <c r="F174" s="19">
        <f ca="1" t="shared" si="5"/>
        <v>0</v>
      </c>
    </row>
    <row r="175" spans="1:6" ht="12.75">
      <c r="A175" s="19">
        <f>ROW()-'Info croisé'!$B$2+'Info croisé'!$B$7</f>
        <v>173</v>
      </c>
      <c r="B175" s="19">
        <f>'Info croisé'!$B$15</f>
        <v>3</v>
      </c>
      <c r="C175" s="19">
        <f ca="1" t="shared" si="4"/>
      </c>
      <c r="E175" s="19" t="b">
        <v>0</v>
      </c>
      <c r="F175" s="19">
        <f ca="1" t="shared" si="5"/>
        <v>0</v>
      </c>
    </row>
    <row r="176" spans="1:6" ht="12.75">
      <c r="A176" s="19">
        <f>ROW()-'Info croisé'!$B$2+'Info croisé'!$B$7</f>
        <v>174</v>
      </c>
      <c r="B176" s="19">
        <f>'Info croisé'!$B$15</f>
        <v>3</v>
      </c>
      <c r="C176" s="19">
        <f ca="1" t="shared" si="4"/>
      </c>
      <c r="E176" s="19" t="b">
        <v>0</v>
      </c>
      <c r="F176" s="19">
        <f ca="1" t="shared" si="5"/>
        <v>0</v>
      </c>
    </row>
    <row r="177" spans="1:6" ht="12.75">
      <c r="A177" s="19">
        <f>ROW()-'Info croisé'!$B$2+'Info croisé'!$B$7</f>
        <v>175</v>
      </c>
      <c r="B177" s="19">
        <f>'Info croisé'!$B$15</f>
        <v>3</v>
      </c>
      <c r="C177" s="19">
        <f ca="1" t="shared" si="4"/>
      </c>
      <c r="E177" s="19" t="b">
        <v>0</v>
      </c>
      <c r="F177" s="19">
        <f ca="1" t="shared" si="5"/>
        <v>0</v>
      </c>
    </row>
    <row r="178" spans="1:6" ht="12.75">
      <c r="A178" s="19">
        <f>ROW()-'Info croisé'!$B$2+'Info croisé'!$B$7</f>
        <v>176</v>
      </c>
      <c r="B178" s="19">
        <f>'Info croisé'!$B$15</f>
        <v>3</v>
      </c>
      <c r="C178" s="19">
        <f ca="1" t="shared" si="4"/>
      </c>
      <c r="E178" s="19" t="b">
        <v>0</v>
      </c>
      <c r="F178" s="19">
        <f ca="1" t="shared" si="5"/>
        <v>0</v>
      </c>
    </row>
  </sheetData>
  <conditionalFormatting sqref="D4:D178">
    <cfRule type="expression" priority="1" dxfId="0" stopIfTrue="1">
      <formula>$C4=1</formula>
    </cfRule>
    <cfRule type="expression" priority="2" dxfId="1" stopIfTrue="1">
      <formula>$C4=2</formula>
    </cfRule>
  </conditionalFormatting>
  <conditionalFormatting sqref="F4:F178">
    <cfRule type="expression" priority="3" dxfId="0" stopIfTrue="1">
      <formula>$C4=$B$4</formula>
    </cfRule>
    <cfRule type="expression" priority="4" dxfId="1" stopIfTrue="1">
      <formula>$C4=$B$4+1</formula>
    </cfRule>
  </conditionalFormatting>
  <printOptions/>
  <pageMargins left="0.75" right="0.75" top="1" bottom="1" header="0.4921259845" footer="0.492125984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F42:F49"/>
  <sheetViews>
    <sheetView tabSelected="1" workbookViewId="0" topLeftCell="A16">
      <selection activeCell="B46" sqref="B46"/>
    </sheetView>
  </sheetViews>
  <sheetFormatPr defaultColWidth="11.421875" defaultRowHeight="12.75"/>
  <cols>
    <col min="1" max="1" width="5.28125" style="21" customWidth="1"/>
    <col min="2" max="5" width="11.421875" style="21" customWidth="1"/>
    <col min="6" max="6" width="16.140625" style="21" customWidth="1"/>
    <col min="7" max="10" width="11.421875" style="21" customWidth="1"/>
    <col min="11" max="11" width="4.28125" style="21" customWidth="1"/>
    <col min="12" max="16384" width="11.421875" style="2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2" ht="12.75">
      <c r="F42" s="21" t="str">
        <f>CONCATENATE("Note ENT: ",Dépouillement!$K$35)</f>
        <v>Note ENT: 2</v>
      </c>
    </row>
    <row r="43" ht="12.75">
      <c r="F43" s="23" t="str">
        <f>Dépouillement!$L$35</f>
        <v>Bon</v>
      </c>
    </row>
    <row r="44" ht="12.75">
      <c r="F44" s="22" t="str">
        <f>Dépouillement!$M$35</f>
        <v>Bleu</v>
      </c>
    </row>
    <row r="45" ht="12.75">
      <c r="F45" s="21" t="s">
        <v>333</v>
      </c>
    </row>
    <row r="46" ht="12.75">
      <c r="F46" s="23">
        <v>1</v>
      </c>
    </row>
    <row r="47" ht="12.75">
      <c r="F47" s="23">
        <v>2</v>
      </c>
    </row>
    <row r="48" ht="12.75">
      <c r="F48" s="23">
        <v>3</v>
      </c>
    </row>
    <row r="49" ht="12.75">
      <c r="F49" s="23">
        <v>4</v>
      </c>
    </row>
  </sheetData>
  <conditionalFormatting sqref="A23:A26 F46:F49">
    <cfRule type="expression" priority="1" dxfId="2" stopIfTrue="1">
      <formula>A23=3</formula>
    </cfRule>
    <cfRule type="expression" priority="2" dxfId="3" stopIfTrue="1">
      <formula>A23=1</formula>
    </cfRule>
    <cfRule type="expression" priority="3" dxfId="4" stopIfTrue="1">
      <formula>A23=2</formula>
    </cfRule>
  </conditionalFormatting>
  <conditionalFormatting sqref="F43">
    <cfRule type="expression" priority="4" dxfId="2" stopIfTrue="1">
      <formula>$F$44="Jaune"</formula>
    </cfRule>
    <cfRule type="expression" priority="5" dxfId="3" stopIfTrue="1">
      <formula>$F$44="Vert"</formula>
    </cfRule>
    <cfRule type="expression" priority="6" dxfId="4" stopIfTrue="1">
      <formula>$F$44="Bleu"</formula>
    </cfRule>
  </conditionalFormatting>
  <printOptions/>
  <pageMargins left="0.75" right="0.75" top="1" bottom="1" header="0.4921259845" footer="0.4921259845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/>
  <dimension ref="A1:IV156"/>
  <sheetViews>
    <sheetView workbookViewId="0" topLeftCell="A1">
      <pane xSplit="4" ySplit="1" topLeftCell="E111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126" sqref="G126"/>
    </sheetView>
  </sheetViews>
  <sheetFormatPr defaultColWidth="11.421875" defaultRowHeight="12.75"/>
  <cols>
    <col min="1" max="1" width="8.8515625" style="3" customWidth="1"/>
    <col min="2" max="2" width="20.421875" style="3" customWidth="1"/>
    <col min="3" max="3" width="8.421875" style="3" customWidth="1"/>
    <col min="4" max="4" width="44.28125" style="3" customWidth="1"/>
    <col min="5" max="5" width="16.57421875" style="3" customWidth="1"/>
    <col min="6" max="6" width="15.7109375" style="3" bestFit="1" customWidth="1"/>
    <col min="7" max="7" width="9.28125" style="3" customWidth="1"/>
    <col min="8" max="8" width="10.140625" style="3" customWidth="1"/>
    <col min="9" max="9" width="17.421875" style="3" customWidth="1"/>
    <col min="10" max="10" width="17.8515625" style="3" customWidth="1"/>
    <col min="11" max="11" width="15.00390625" style="3" customWidth="1"/>
    <col min="12" max="16384" width="42.7109375" style="3" customWidth="1"/>
  </cols>
  <sheetData>
    <row r="1" spans="1:8" ht="51">
      <c r="A1" s="2" t="s">
        <v>2</v>
      </c>
      <c r="B1" s="2" t="s">
        <v>53</v>
      </c>
      <c r="C1" s="2" t="s">
        <v>166</v>
      </c>
      <c r="D1" s="2" t="s">
        <v>3</v>
      </c>
      <c r="E1" s="2" t="s">
        <v>14</v>
      </c>
      <c r="F1" s="2" t="s">
        <v>15</v>
      </c>
      <c r="G1" s="2" t="s">
        <v>10</v>
      </c>
      <c r="H1" s="2" t="s">
        <v>11</v>
      </c>
    </row>
    <row r="2" spans="1:4" s="4" customFormat="1" ht="12.75">
      <c r="A2" s="5" t="s">
        <v>0</v>
      </c>
      <c r="B2" s="3"/>
      <c r="C2" s="3"/>
      <c r="D2" s="3"/>
    </row>
    <row r="3" spans="1:4" s="4" customFormat="1" ht="25.5">
      <c r="A3" s="5"/>
      <c r="B3" s="6" t="s">
        <v>39</v>
      </c>
      <c r="C3" s="6"/>
      <c r="D3" s="3"/>
    </row>
    <row r="4" spans="2:8" ht="25.5">
      <c r="B4" s="6"/>
      <c r="C4" s="6" t="s">
        <v>194</v>
      </c>
      <c r="D4" s="6" t="s">
        <v>334</v>
      </c>
      <c r="G4" s="3">
        <v>1</v>
      </c>
      <c r="H4" s="3">
        <v>0</v>
      </c>
    </row>
    <row r="5" spans="2:8" ht="25.5">
      <c r="B5" s="6"/>
      <c r="C5" s="6" t="s">
        <v>195</v>
      </c>
      <c r="D5" s="6" t="s">
        <v>81</v>
      </c>
      <c r="G5" s="3">
        <v>1</v>
      </c>
      <c r="H5" s="3">
        <v>0</v>
      </c>
    </row>
    <row r="6" spans="2:3" ht="12.75">
      <c r="B6" s="3" t="s">
        <v>38</v>
      </c>
      <c r="C6" s="6"/>
    </row>
    <row r="7" spans="3:8" ht="25.5">
      <c r="C7" s="6" t="s">
        <v>196</v>
      </c>
      <c r="D7" s="7" t="s">
        <v>82</v>
      </c>
      <c r="G7" s="3">
        <v>1</v>
      </c>
      <c r="H7" s="3">
        <v>0</v>
      </c>
    </row>
    <row r="8" spans="3:8" ht="25.5">
      <c r="C8" s="6" t="s">
        <v>197</v>
      </c>
      <c r="D8" s="7" t="s">
        <v>83</v>
      </c>
      <c r="G8" s="3">
        <v>0</v>
      </c>
      <c r="H8" s="3">
        <v>1</v>
      </c>
    </row>
    <row r="9" spans="3:8" ht="25.5">
      <c r="C9" s="6" t="s">
        <v>198</v>
      </c>
      <c r="D9" s="7" t="s">
        <v>84</v>
      </c>
      <c r="G9" s="3">
        <v>1</v>
      </c>
      <c r="H9" s="3">
        <v>0</v>
      </c>
    </row>
    <row r="10" spans="3:8" ht="51">
      <c r="C10" s="6" t="s">
        <v>199</v>
      </c>
      <c r="D10" s="3" t="s">
        <v>335</v>
      </c>
      <c r="G10" s="3">
        <v>1</v>
      </c>
      <c r="H10" s="3">
        <v>0</v>
      </c>
    </row>
    <row r="11" spans="3:8" ht="38.25">
      <c r="C11" s="6" t="s">
        <v>200</v>
      </c>
      <c r="D11" s="3" t="s">
        <v>85</v>
      </c>
      <c r="G11" s="3">
        <v>0</v>
      </c>
      <c r="H11" s="3">
        <v>1</v>
      </c>
    </row>
    <row r="12" spans="3:8" ht="38.25">
      <c r="C12" s="6" t="s">
        <v>201</v>
      </c>
      <c r="D12" s="3" t="s">
        <v>86</v>
      </c>
      <c r="E12" s="3" t="s">
        <v>16</v>
      </c>
      <c r="F12" s="3" t="s">
        <v>26</v>
      </c>
      <c r="G12" s="3">
        <v>1</v>
      </c>
      <c r="H12" s="3">
        <v>-1000</v>
      </c>
    </row>
    <row r="13" spans="2:8" ht="51">
      <c r="B13" s="7"/>
      <c r="C13" s="6" t="s">
        <v>202</v>
      </c>
      <c r="D13" s="3" t="s">
        <v>87</v>
      </c>
      <c r="E13" s="3" t="s">
        <v>20</v>
      </c>
      <c r="F13" s="3" t="s">
        <v>27</v>
      </c>
      <c r="G13" s="3">
        <v>0</v>
      </c>
      <c r="H13" s="3">
        <v>0</v>
      </c>
    </row>
    <row r="14" spans="2:4" ht="25.5">
      <c r="B14" s="7" t="s">
        <v>76</v>
      </c>
      <c r="C14" s="6"/>
      <c r="D14" s="7"/>
    </row>
    <row r="15" spans="3:8" ht="38.25">
      <c r="C15" s="6" t="s">
        <v>203</v>
      </c>
      <c r="D15" s="3" t="s">
        <v>88</v>
      </c>
      <c r="G15" s="3">
        <v>0</v>
      </c>
      <c r="H15" s="3">
        <v>1</v>
      </c>
    </row>
    <row r="16" spans="2:8" ht="38.25">
      <c r="B16" s="7"/>
      <c r="C16" s="6" t="s">
        <v>204</v>
      </c>
      <c r="D16" s="3" t="s">
        <v>336</v>
      </c>
      <c r="G16" s="3">
        <v>1</v>
      </c>
      <c r="H16" s="3">
        <v>0</v>
      </c>
    </row>
    <row r="17" spans="2:8" ht="25.5">
      <c r="B17" s="7"/>
      <c r="C17" s="6" t="s">
        <v>205</v>
      </c>
      <c r="D17" s="3" t="s">
        <v>89</v>
      </c>
      <c r="E17" s="3" t="s">
        <v>16</v>
      </c>
      <c r="F17" s="3" t="s">
        <v>26</v>
      </c>
      <c r="G17" s="3">
        <v>1</v>
      </c>
      <c r="H17" s="3">
        <v>-1000</v>
      </c>
    </row>
    <row r="18" spans="2:8" ht="12.75">
      <c r="B18" s="7"/>
      <c r="C18" s="6" t="s">
        <v>206</v>
      </c>
      <c r="D18" s="3" t="s">
        <v>337</v>
      </c>
      <c r="E18" s="3" t="s">
        <v>8</v>
      </c>
      <c r="F18" s="3" t="s">
        <v>13</v>
      </c>
      <c r="G18" s="3">
        <v>1</v>
      </c>
      <c r="H18" s="3">
        <v>-1</v>
      </c>
    </row>
    <row r="19" spans="2:3" ht="12.75">
      <c r="B19" s="7" t="s">
        <v>12</v>
      </c>
      <c r="C19" s="6"/>
    </row>
    <row r="20" spans="2:8" ht="38.25">
      <c r="B20" s="7"/>
      <c r="C20" s="6" t="s">
        <v>207</v>
      </c>
      <c r="D20" s="3" t="s">
        <v>338</v>
      </c>
      <c r="G20" s="3">
        <v>0</v>
      </c>
      <c r="H20" s="3">
        <v>1</v>
      </c>
    </row>
    <row r="21" spans="2:8" ht="25.5">
      <c r="B21" s="7"/>
      <c r="C21" s="6" t="s">
        <v>208</v>
      </c>
      <c r="D21" s="3" t="s">
        <v>90</v>
      </c>
      <c r="G21" s="3">
        <v>1</v>
      </c>
      <c r="H21" s="3">
        <v>0</v>
      </c>
    </row>
    <row r="22" spans="2:3" ht="25.5">
      <c r="B22" s="7" t="s">
        <v>346</v>
      </c>
      <c r="C22" s="7"/>
    </row>
    <row r="23" spans="2:8" ht="12.75">
      <c r="B23" s="7"/>
      <c r="C23" s="6" t="s">
        <v>209</v>
      </c>
      <c r="D23" s="3" t="s">
        <v>91</v>
      </c>
      <c r="E23" s="3" t="s">
        <v>16</v>
      </c>
      <c r="F23" s="3" t="s">
        <v>77</v>
      </c>
      <c r="G23" s="3">
        <v>1</v>
      </c>
      <c r="H23" s="3">
        <v>-1000</v>
      </c>
    </row>
    <row r="24" spans="2:8" ht="12.75">
      <c r="B24" s="7"/>
      <c r="C24" s="6" t="s">
        <v>210</v>
      </c>
      <c r="D24" s="3" t="s">
        <v>92</v>
      </c>
      <c r="E24" s="3" t="s">
        <v>16</v>
      </c>
      <c r="F24" s="3" t="s">
        <v>17</v>
      </c>
      <c r="G24" s="3">
        <v>1</v>
      </c>
      <c r="H24" s="3">
        <v>-1000</v>
      </c>
    </row>
    <row r="25" spans="2:8" ht="25.5">
      <c r="B25" s="7"/>
      <c r="C25" s="6" t="s">
        <v>211</v>
      </c>
      <c r="D25" s="3" t="s">
        <v>93</v>
      </c>
      <c r="E25" s="3" t="s">
        <v>16</v>
      </c>
      <c r="F25" s="3" t="s">
        <v>17</v>
      </c>
      <c r="G25" s="3">
        <v>1</v>
      </c>
      <c r="H25" s="3">
        <v>-1000</v>
      </c>
    </row>
    <row r="26" spans="2:8" ht="25.5">
      <c r="B26" s="7"/>
      <c r="C26" s="6" t="s">
        <v>212</v>
      </c>
      <c r="D26" s="3" t="s">
        <v>94</v>
      </c>
      <c r="E26" s="3" t="s">
        <v>16</v>
      </c>
      <c r="F26" s="3" t="s">
        <v>28</v>
      </c>
      <c r="G26" s="3">
        <v>1</v>
      </c>
      <c r="H26" s="3">
        <v>-1000</v>
      </c>
    </row>
    <row r="27" spans="2:8" ht="38.25">
      <c r="B27" s="7"/>
      <c r="C27" s="6" t="s">
        <v>213</v>
      </c>
      <c r="D27" s="3" t="s">
        <v>95</v>
      </c>
      <c r="E27" s="3" t="s">
        <v>21</v>
      </c>
      <c r="F27" s="3" t="s">
        <v>28</v>
      </c>
      <c r="G27" s="3">
        <v>-1000</v>
      </c>
      <c r="H27" s="3">
        <v>1</v>
      </c>
    </row>
    <row r="28" spans="2:8" ht="25.5">
      <c r="B28" s="7"/>
      <c r="C28" s="6" t="s">
        <v>214</v>
      </c>
      <c r="D28" s="3" t="s">
        <v>96</v>
      </c>
      <c r="E28" s="3" t="s">
        <v>21</v>
      </c>
      <c r="F28" s="3" t="s">
        <v>28</v>
      </c>
      <c r="G28" s="3">
        <v>-1000</v>
      </c>
      <c r="H28" s="3">
        <v>1</v>
      </c>
    </row>
    <row r="29" spans="2:8" ht="25.5">
      <c r="B29" s="7"/>
      <c r="C29" s="6" t="s">
        <v>215</v>
      </c>
      <c r="D29" s="3" t="s">
        <v>97</v>
      </c>
      <c r="E29" s="3" t="s">
        <v>21</v>
      </c>
      <c r="F29" s="3" t="s">
        <v>17</v>
      </c>
      <c r="G29" s="3">
        <v>-1000</v>
      </c>
      <c r="H29" s="3">
        <v>1</v>
      </c>
    </row>
    <row r="30" spans="2:8" ht="25.5">
      <c r="B30" s="7"/>
      <c r="C30" s="6" t="s">
        <v>216</v>
      </c>
      <c r="D30" s="3" t="s">
        <v>98</v>
      </c>
      <c r="E30" s="3" t="s">
        <v>21</v>
      </c>
      <c r="F30" s="3" t="s">
        <v>17</v>
      </c>
      <c r="G30" s="3">
        <v>-1000</v>
      </c>
      <c r="H30" s="3">
        <v>1</v>
      </c>
    </row>
    <row r="31" spans="2:3" ht="25.5">
      <c r="B31" s="7" t="s">
        <v>18</v>
      </c>
      <c r="C31" s="6"/>
    </row>
    <row r="32" spans="2:8" ht="25.5">
      <c r="B32" s="7"/>
      <c r="C32" s="6" t="s">
        <v>217</v>
      </c>
      <c r="D32" s="3" t="s">
        <v>339</v>
      </c>
      <c r="G32" s="3">
        <v>1</v>
      </c>
      <c r="H32" s="3">
        <v>0</v>
      </c>
    </row>
    <row r="33" spans="2:8" ht="25.5">
      <c r="B33" s="7"/>
      <c r="C33" s="6" t="s">
        <v>218</v>
      </c>
      <c r="D33" s="3" t="s">
        <v>99</v>
      </c>
      <c r="G33" s="3">
        <v>1</v>
      </c>
      <c r="H33" s="3">
        <v>0</v>
      </c>
    </row>
    <row r="34" spans="2:8" ht="12.75">
      <c r="B34" s="7"/>
      <c r="C34" s="6" t="s">
        <v>219</v>
      </c>
      <c r="D34" s="3" t="s">
        <v>100</v>
      </c>
      <c r="G34" s="3">
        <v>1</v>
      </c>
      <c r="H34" s="3">
        <v>0</v>
      </c>
    </row>
    <row r="35" spans="1:4" s="4" customFormat="1" ht="12.75">
      <c r="A35" s="5" t="s">
        <v>1</v>
      </c>
      <c r="B35" s="3"/>
      <c r="C35" s="3"/>
      <c r="D35" s="3"/>
    </row>
    <row r="36" spans="1:4" s="4" customFormat="1" ht="12.75">
      <c r="A36" s="5"/>
      <c r="B36" s="3" t="s">
        <v>40</v>
      </c>
      <c r="C36" s="3"/>
      <c r="D36" s="3"/>
    </row>
    <row r="37" spans="1:8" s="4" customFormat="1" ht="25.5">
      <c r="A37" s="5"/>
      <c r="B37" s="3"/>
      <c r="C37" s="3" t="s">
        <v>220</v>
      </c>
      <c r="D37" s="3" t="s">
        <v>101</v>
      </c>
      <c r="E37" s="4" t="s">
        <v>16</v>
      </c>
      <c r="F37" s="4" t="s">
        <v>77</v>
      </c>
      <c r="G37" s="3">
        <v>1</v>
      </c>
      <c r="H37" s="3">
        <v>-1000</v>
      </c>
    </row>
    <row r="38" spans="1:8" s="4" customFormat="1" ht="12.75">
      <c r="A38" s="5"/>
      <c r="B38" s="3"/>
      <c r="C38" s="3" t="s">
        <v>221</v>
      </c>
      <c r="D38" s="3" t="s">
        <v>102</v>
      </c>
      <c r="E38" s="4" t="s">
        <v>16</v>
      </c>
      <c r="F38" s="4" t="s">
        <v>22</v>
      </c>
      <c r="G38" s="3">
        <v>1</v>
      </c>
      <c r="H38" s="3">
        <v>-1000</v>
      </c>
    </row>
    <row r="39" spans="1:8" s="4" customFormat="1" ht="25.5">
      <c r="A39" s="5"/>
      <c r="B39" s="3"/>
      <c r="C39" s="3" t="s">
        <v>222</v>
      </c>
      <c r="D39" s="3" t="s">
        <v>103</v>
      </c>
      <c r="E39" s="4" t="s">
        <v>16</v>
      </c>
      <c r="F39" s="4" t="s">
        <v>77</v>
      </c>
      <c r="G39" s="3">
        <v>1</v>
      </c>
      <c r="H39" s="3">
        <v>-1000</v>
      </c>
    </row>
    <row r="40" spans="1:8" s="4" customFormat="1" ht="12.75">
      <c r="A40" s="5"/>
      <c r="B40" s="3"/>
      <c r="C40" s="3" t="s">
        <v>223</v>
      </c>
      <c r="D40" s="3" t="s">
        <v>104</v>
      </c>
      <c r="E40" s="4" t="s">
        <v>16</v>
      </c>
      <c r="F40" s="4" t="s">
        <v>30</v>
      </c>
      <c r="G40" s="3">
        <v>1</v>
      </c>
      <c r="H40" s="3">
        <v>-1000</v>
      </c>
    </row>
    <row r="41" spans="1:8" s="4" customFormat="1" ht="38.25">
      <c r="A41" s="5"/>
      <c r="B41" s="3"/>
      <c r="C41" s="3" t="s">
        <v>224</v>
      </c>
      <c r="D41" s="3" t="s">
        <v>78</v>
      </c>
      <c r="E41" s="4" t="s">
        <v>8</v>
      </c>
      <c r="F41" s="4" t="s">
        <v>34</v>
      </c>
      <c r="G41" s="4">
        <v>1</v>
      </c>
      <c r="H41" s="4">
        <v>-1</v>
      </c>
    </row>
    <row r="42" spans="1:8" s="4" customFormat="1" ht="38.25">
      <c r="A42" s="5"/>
      <c r="B42" s="3"/>
      <c r="C42" s="3" t="s">
        <v>225</v>
      </c>
      <c r="D42" s="3" t="s">
        <v>105</v>
      </c>
      <c r="G42" s="3">
        <v>0</v>
      </c>
      <c r="H42" s="3">
        <v>0</v>
      </c>
    </row>
    <row r="43" spans="1:4" s="4" customFormat="1" ht="25.5">
      <c r="A43" s="5"/>
      <c r="B43" s="3" t="s">
        <v>41</v>
      </c>
      <c r="C43" s="3"/>
      <c r="D43" s="3"/>
    </row>
    <row r="44" spans="1:8" s="4" customFormat="1" ht="25.5">
      <c r="A44" s="5"/>
      <c r="B44" s="3"/>
      <c r="C44" s="3" t="s">
        <v>226</v>
      </c>
      <c r="D44" s="3" t="s">
        <v>106</v>
      </c>
      <c r="E44" s="4" t="s">
        <v>8</v>
      </c>
      <c r="F44" s="4" t="s">
        <v>31</v>
      </c>
      <c r="G44" s="4">
        <v>1</v>
      </c>
      <c r="H44" s="4">
        <v>-1</v>
      </c>
    </row>
    <row r="45" spans="1:8" s="4" customFormat="1" ht="12.75">
      <c r="A45" s="5"/>
      <c r="B45" s="3"/>
      <c r="C45" s="3" t="s">
        <v>227</v>
      </c>
      <c r="D45" s="3" t="s">
        <v>107</v>
      </c>
      <c r="E45" s="4" t="s">
        <v>16</v>
      </c>
      <c r="F45" s="4" t="s">
        <v>29</v>
      </c>
      <c r="G45" s="3">
        <v>1</v>
      </c>
      <c r="H45" s="3">
        <v>-1000</v>
      </c>
    </row>
    <row r="46" spans="1:8" s="4" customFormat="1" ht="12.75">
      <c r="A46" s="5"/>
      <c r="B46" s="3"/>
      <c r="C46" s="3" t="s">
        <v>228</v>
      </c>
      <c r="D46" s="3" t="s">
        <v>108</v>
      </c>
      <c r="E46" s="4" t="s">
        <v>16</v>
      </c>
      <c r="F46" s="4" t="s">
        <v>29</v>
      </c>
      <c r="G46" s="3">
        <v>1</v>
      </c>
      <c r="H46" s="3">
        <v>-1000</v>
      </c>
    </row>
    <row r="47" spans="1:8" s="4" customFormat="1" ht="12.75">
      <c r="A47" s="5"/>
      <c r="B47" s="3"/>
      <c r="C47" s="3" t="s">
        <v>229</v>
      </c>
      <c r="D47" s="3" t="s">
        <v>109</v>
      </c>
      <c r="E47" s="4" t="s">
        <v>16</v>
      </c>
      <c r="F47" s="4" t="s">
        <v>29</v>
      </c>
      <c r="G47" s="3">
        <v>0</v>
      </c>
      <c r="H47" s="3">
        <v>0</v>
      </c>
    </row>
    <row r="48" spans="1:8" s="4" customFormat="1" ht="51">
      <c r="A48" s="5"/>
      <c r="B48" s="3"/>
      <c r="C48" s="3" t="s">
        <v>230</v>
      </c>
      <c r="D48" s="3" t="s">
        <v>340</v>
      </c>
      <c r="E48" s="4" t="s">
        <v>8</v>
      </c>
      <c r="F48" s="4" t="s">
        <v>32</v>
      </c>
      <c r="G48" s="4">
        <v>1</v>
      </c>
      <c r="H48" s="4">
        <v>-1</v>
      </c>
    </row>
    <row r="49" spans="1:8" s="4" customFormat="1" ht="25.5">
      <c r="A49" s="5"/>
      <c r="B49" s="3"/>
      <c r="C49" s="3" t="s">
        <v>231</v>
      </c>
      <c r="D49" s="3" t="s">
        <v>110</v>
      </c>
      <c r="E49" s="3" t="s">
        <v>8</v>
      </c>
      <c r="F49" s="3" t="s">
        <v>31</v>
      </c>
      <c r="G49" s="4">
        <v>0</v>
      </c>
      <c r="H49" s="4">
        <v>0</v>
      </c>
    </row>
    <row r="50" spans="1:8" s="4" customFormat="1" ht="25.5">
      <c r="A50" s="5"/>
      <c r="B50" s="3"/>
      <c r="C50" s="3" t="s">
        <v>232</v>
      </c>
      <c r="D50" s="3" t="s">
        <v>140</v>
      </c>
      <c r="E50" s="3" t="s">
        <v>16</v>
      </c>
      <c r="F50" s="3" t="s">
        <v>22</v>
      </c>
      <c r="G50" s="3">
        <v>1</v>
      </c>
      <c r="H50" s="3">
        <v>-1000</v>
      </c>
    </row>
    <row r="51" spans="1:4" s="4" customFormat="1" ht="25.5">
      <c r="A51" s="5"/>
      <c r="B51" s="3" t="s">
        <v>42</v>
      </c>
      <c r="C51" s="3"/>
      <c r="D51" s="3"/>
    </row>
    <row r="52" spans="1:8" s="4" customFormat="1" ht="38.25">
      <c r="A52" s="5"/>
      <c r="B52" s="3"/>
      <c r="C52" s="3" t="s">
        <v>233</v>
      </c>
      <c r="D52" s="3" t="s">
        <v>111</v>
      </c>
      <c r="E52" s="4" t="s">
        <v>16</v>
      </c>
      <c r="F52" s="4" t="s">
        <v>26</v>
      </c>
      <c r="G52" s="3">
        <v>1</v>
      </c>
      <c r="H52" s="3">
        <v>-1000</v>
      </c>
    </row>
    <row r="53" spans="1:8" s="4" customFormat="1" ht="38.25">
      <c r="A53" s="5"/>
      <c r="B53" s="3"/>
      <c r="C53" s="3" t="s">
        <v>234</v>
      </c>
      <c r="D53" s="3" t="s">
        <v>112</v>
      </c>
      <c r="E53" s="4" t="s">
        <v>8</v>
      </c>
      <c r="F53" s="4" t="s">
        <v>33</v>
      </c>
      <c r="G53" s="4">
        <v>1</v>
      </c>
      <c r="H53" s="4">
        <v>-1</v>
      </c>
    </row>
    <row r="54" spans="1:8" s="4" customFormat="1" ht="38.25">
      <c r="A54" s="5"/>
      <c r="B54" s="3"/>
      <c r="C54" s="3" t="s">
        <v>235</v>
      </c>
      <c r="D54" s="3" t="s">
        <v>113</v>
      </c>
      <c r="E54" s="4" t="s">
        <v>9</v>
      </c>
      <c r="F54" s="4" t="s">
        <v>33</v>
      </c>
      <c r="G54" s="4">
        <v>-1</v>
      </c>
      <c r="H54" s="4">
        <v>1</v>
      </c>
    </row>
    <row r="55" spans="1:4" s="4" customFormat="1" ht="25.5">
      <c r="A55" s="5"/>
      <c r="B55" s="3" t="s">
        <v>79</v>
      </c>
      <c r="C55" s="3"/>
      <c r="D55" s="3"/>
    </row>
    <row r="56" spans="1:8" s="4" customFormat="1" ht="25.5">
      <c r="A56" s="5"/>
      <c r="B56" s="3"/>
      <c r="C56" s="3" t="s">
        <v>236</v>
      </c>
      <c r="D56" s="3" t="s">
        <v>114</v>
      </c>
      <c r="G56" s="4">
        <v>0</v>
      </c>
      <c r="H56" s="4">
        <v>1</v>
      </c>
    </row>
    <row r="57" spans="1:8" s="4" customFormat="1" ht="38.25">
      <c r="A57" s="5"/>
      <c r="B57" s="3"/>
      <c r="C57" s="3" t="s">
        <v>237</v>
      </c>
      <c r="D57" s="3" t="s">
        <v>115</v>
      </c>
      <c r="G57" s="4">
        <v>0</v>
      </c>
      <c r="H57" s="4">
        <v>1</v>
      </c>
    </row>
    <row r="58" spans="1:8" s="4" customFormat="1" ht="25.5">
      <c r="A58" s="5"/>
      <c r="B58" s="3"/>
      <c r="C58" s="3" t="s">
        <v>238</v>
      </c>
      <c r="D58" s="3" t="s">
        <v>116</v>
      </c>
      <c r="G58" s="4">
        <v>0</v>
      </c>
      <c r="H58" s="4">
        <v>0</v>
      </c>
    </row>
    <row r="59" spans="1:8" s="4" customFormat="1" ht="25.5">
      <c r="A59" s="5"/>
      <c r="B59" s="3"/>
      <c r="C59" s="3" t="s">
        <v>341</v>
      </c>
      <c r="D59" s="3" t="s">
        <v>117</v>
      </c>
      <c r="G59" s="4">
        <v>1</v>
      </c>
      <c r="H59" s="4">
        <v>0</v>
      </c>
    </row>
    <row r="60" spans="1:4" s="4" customFormat="1" ht="12.75">
      <c r="A60" s="5" t="s">
        <v>75</v>
      </c>
      <c r="B60" s="3"/>
      <c r="C60" s="3"/>
      <c r="D60" s="3"/>
    </row>
    <row r="61" ht="25.5">
      <c r="B61" s="3" t="s">
        <v>43</v>
      </c>
    </row>
    <row r="62" spans="3:8" ht="25.5">
      <c r="C62" s="3" t="s">
        <v>239</v>
      </c>
      <c r="D62" s="3" t="s">
        <v>342</v>
      </c>
      <c r="G62" s="3">
        <v>1</v>
      </c>
      <c r="H62" s="3">
        <v>0</v>
      </c>
    </row>
    <row r="63" spans="3:8" ht="25.5">
      <c r="C63" s="3" t="s">
        <v>240</v>
      </c>
      <c r="D63" s="3" t="s">
        <v>343</v>
      </c>
      <c r="E63" s="3" t="s">
        <v>8</v>
      </c>
      <c r="F63" s="3" t="s">
        <v>35</v>
      </c>
      <c r="G63" s="3">
        <v>1</v>
      </c>
      <c r="H63" s="3">
        <v>-1</v>
      </c>
    </row>
    <row r="64" spans="3:8" ht="25.5">
      <c r="C64" s="3" t="s">
        <v>241</v>
      </c>
      <c r="D64" s="3" t="s">
        <v>118</v>
      </c>
      <c r="G64" s="3">
        <v>0</v>
      </c>
      <c r="H64" s="3">
        <v>1</v>
      </c>
    </row>
    <row r="65" spans="3:8" ht="25.5">
      <c r="C65" s="3" t="s">
        <v>242</v>
      </c>
      <c r="D65" s="3" t="s">
        <v>120</v>
      </c>
      <c r="E65" s="3" t="s">
        <v>8</v>
      </c>
      <c r="F65" s="3" t="s">
        <v>23</v>
      </c>
      <c r="G65" s="3">
        <v>1</v>
      </c>
      <c r="H65" s="3">
        <v>-1</v>
      </c>
    </row>
    <row r="66" spans="1:256" s="5" customFormat="1" ht="25.5">
      <c r="A66" s="3"/>
      <c r="B66" s="3"/>
      <c r="C66" s="3" t="s">
        <v>243</v>
      </c>
      <c r="D66" s="3" t="s">
        <v>119</v>
      </c>
      <c r="E66" s="3" t="s">
        <v>16</v>
      </c>
      <c r="F66" s="3" t="s">
        <v>22</v>
      </c>
      <c r="G66" s="3">
        <v>1</v>
      </c>
      <c r="H66" s="3">
        <v>-1000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ht="25.5">
      <c r="B67" s="7" t="s">
        <v>45</v>
      </c>
    </row>
    <row r="68" spans="2:8" ht="38.25">
      <c r="B68" s="7"/>
      <c r="C68" s="3" t="s">
        <v>244</v>
      </c>
      <c r="D68" s="3" t="s">
        <v>121</v>
      </c>
      <c r="G68" s="3">
        <v>1</v>
      </c>
      <c r="H68" s="3">
        <v>0</v>
      </c>
    </row>
    <row r="69" spans="2:8" ht="25.5">
      <c r="B69" s="7"/>
      <c r="C69" s="3" t="s">
        <v>245</v>
      </c>
      <c r="D69" s="3" t="s">
        <v>122</v>
      </c>
      <c r="G69" s="3">
        <v>1</v>
      </c>
      <c r="H69" s="3">
        <v>0</v>
      </c>
    </row>
    <row r="70" spans="2:8" ht="38.25">
      <c r="B70" s="7"/>
      <c r="C70" s="3" t="s">
        <v>246</v>
      </c>
      <c r="D70" s="3" t="s">
        <v>123</v>
      </c>
      <c r="G70" s="3">
        <v>1</v>
      </c>
      <c r="H70" s="3">
        <v>0</v>
      </c>
    </row>
    <row r="71" spans="2:8" ht="38.25">
      <c r="B71" s="7"/>
      <c r="C71" s="3" t="s">
        <v>247</v>
      </c>
      <c r="D71" s="3" t="s">
        <v>350</v>
      </c>
      <c r="G71" s="3">
        <v>0</v>
      </c>
      <c r="H71" s="3">
        <v>1</v>
      </c>
    </row>
    <row r="72" ht="12.75">
      <c r="B72" s="7" t="s">
        <v>44</v>
      </c>
    </row>
    <row r="73" spans="2:8" ht="25.5">
      <c r="B73" s="7"/>
      <c r="C73" s="3" t="s">
        <v>248</v>
      </c>
      <c r="D73" s="3" t="s">
        <v>124</v>
      </c>
      <c r="E73" s="3" t="s">
        <v>16</v>
      </c>
      <c r="F73" s="3" t="s">
        <v>30</v>
      </c>
      <c r="G73" s="3">
        <v>1</v>
      </c>
      <c r="H73" s="3">
        <v>-1000</v>
      </c>
    </row>
    <row r="74" spans="2:8" ht="38.25">
      <c r="B74" s="7"/>
      <c r="C74" s="3" t="s">
        <v>249</v>
      </c>
      <c r="D74" s="3" t="s">
        <v>125</v>
      </c>
      <c r="E74" s="3" t="s">
        <v>16</v>
      </c>
      <c r="F74" s="3" t="s">
        <v>24</v>
      </c>
      <c r="G74" s="3">
        <v>1</v>
      </c>
      <c r="H74" s="3">
        <v>-1000</v>
      </c>
    </row>
    <row r="75" spans="2:8" ht="25.5">
      <c r="B75" s="7"/>
      <c r="C75" s="3" t="s">
        <v>250</v>
      </c>
      <c r="D75" s="3" t="s">
        <v>126</v>
      </c>
      <c r="E75" s="3" t="s">
        <v>20</v>
      </c>
      <c r="F75" s="3" t="s">
        <v>30</v>
      </c>
      <c r="G75" s="3">
        <v>0</v>
      </c>
      <c r="H75" s="3">
        <v>0</v>
      </c>
    </row>
    <row r="76" spans="2:8" ht="25.5">
      <c r="B76" s="7"/>
      <c r="C76" s="3" t="s">
        <v>251</v>
      </c>
      <c r="D76" s="3" t="s">
        <v>127</v>
      </c>
      <c r="G76" s="3">
        <v>1</v>
      </c>
      <c r="H76" s="3">
        <v>0</v>
      </c>
    </row>
    <row r="77" spans="2:8" ht="38.25">
      <c r="B77" s="7"/>
      <c r="C77" s="3" t="s">
        <v>252</v>
      </c>
      <c r="D77" s="3" t="s">
        <v>128</v>
      </c>
      <c r="G77" s="3">
        <v>1</v>
      </c>
      <c r="H77" s="3">
        <v>0</v>
      </c>
    </row>
    <row r="78" spans="2:8" ht="38.25">
      <c r="B78" s="7"/>
      <c r="C78" s="3" t="s">
        <v>253</v>
      </c>
      <c r="D78" s="3" t="s">
        <v>129</v>
      </c>
      <c r="G78" s="3">
        <v>1</v>
      </c>
      <c r="H78" s="3">
        <v>0</v>
      </c>
    </row>
    <row r="79" spans="1:4" s="5" customFormat="1" ht="12.75">
      <c r="A79" s="5" t="s">
        <v>5</v>
      </c>
      <c r="B79" s="2"/>
      <c r="C79" s="3"/>
      <c r="D79" s="2"/>
    </row>
    <row r="80" ht="25.5">
      <c r="B80" s="3" t="s">
        <v>46</v>
      </c>
    </row>
    <row r="81" spans="3:8" ht="12.75">
      <c r="C81" s="3" t="s">
        <v>254</v>
      </c>
      <c r="D81" s="3" t="s">
        <v>130</v>
      </c>
      <c r="E81" s="3" t="s">
        <v>16</v>
      </c>
      <c r="F81" s="3" t="s">
        <v>77</v>
      </c>
      <c r="G81" s="3">
        <v>1</v>
      </c>
      <c r="H81" s="3">
        <v>-1000</v>
      </c>
    </row>
    <row r="82" spans="3:8" ht="38.25">
      <c r="C82" s="3" t="s">
        <v>255</v>
      </c>
      <c r="D82" s="3" t="s">
        <v>344</v>
      </c>
      <c r="E82" s="3" t="s">
        <v>19</v>
      </c>
      <c r="F82" s="3" t="s">
        <v>25</v>
      </c>
      <c r="G82" s="3">
        <v>-1000</v>
      </c>
      <c r="H82" s="3">
        <v>1</v>
      </c>
    </row>
    <row r="83" spans="3:8" ht="25.5">
      <c r="C83" s="3" t="s">
        <v>256</v>
      </c>
      <c r="D83" s="3" t="s">
        <v>131</v>
      </c>
      <c r="E83" s="3" t="s">
        <v>8</v>
      </c>
      <c r="F83" s="3" t="s">
        <v>25</v>
      </c>
      <c r="G83" s="3">
        <v>1</v>
      </c>
      <c r="H83" s="3">
        <v>-1</v>
      </c>
    </row>
    <row r="84" spans="3:8" ht="25.5">
      <c r="C84" s="3" t="s">
        <v>257</v>
      </c>
      <c r="D84" s="3" t="s">
        <v>132</v>
      </c>
      <c r="G84" s="3">
        <v>0</v>
      </c>
      <c r="H84" s="3">
        <v>1</v>
      </c>
    </row>
    <row r="85" spans="3:8" ht="25.5">
      <c r="C85" s="3" t="s">
        <v>258</v>
      </c>
      <c r="D85" s="3" t="s">
        <v>133</v>
      </c>
      <c r="G85" s="3">
        <v>1</v>
      </c>
      <c r="H85" s="3">
        <v>0</v>
      </c>
    </row>
    <row r="86" spans="3:8" ht="25.5">
      <c r="C86" s="3" t="s">
        <v>259</v>
      </c>
      <c r="D86" s="3" t="s">
        <v>134</v>
      </c>
      <c r="G86" s="3">
        <v>1</v>
      </c>
      <c r="H86" s="3">
        <v>0</v>
      </c>
    </row>
    <row r="87" ht="25.5">
      <c r="B87" s="3" t="s">
        <v>47</v>
      </c>
    </row>
    <row r="88" spans="3:8" ht="25.5">
      <c r="C88" s="3" t="s">
        <v>260</v>
      </c>
      <c r="D88" s="3" t="s">
        <v>135</v>
      </c>
      <c r="G88" s="3">
        <v>1</v>
      </c>
      <c r="H88" s="3">
        <v>0</v>
      </c>
    </row>
    <row r="89" spans="3:8" ht="25.5">
      <c r="C89" s="3" t="s">
        <v>261</v>
      </c>
      <c r="D89" s="3" t="s">
        <v>136</v>
      </c>
      <c r="G89" s="3">
        <v>1</v>
      </c>
      <c r="H89" s="3">
        <v>0</v>
      </c>
    </row>
    <row r="90" spans="3:8" ht="25.5">
      <c r="C90" s="3" t="s">
        <v>262</v>
      </c>
      <c r="D90" s="3" t="s">
        <v>137</v>
      </c>
      <c r="G90" s="3">
        <v>1</v>
      </c>
      <c r="H90" s="3">
        <v>0</v>
      </c>
    </row>
    <row r="91" spans="3:8" ht="25.5">
      <c r="C91" s="3" t="s">
        <v>263</v>
      </c>
      <c r="D91" s="3" t="s">
        <v>345</v>
      </c>
      <c r="G91" s="3">
        <v>1</v>
      </c>
      <c r="H91" s="3">
        <v>0</v>
      </c>
    </row>
    <row r="92" spans="3:8" ht="25.5">
      <c r="C92" s="3" t="s">
        <v>264</v>
      </c>
      <c r="D92" s="3" t="s">
        <v>138</v>
      </c>
      <c r="G92" s="3">
        <v>0</v>
      </c>
      <c r="H92" s="3">
        <v>0</v>
      </c>
    </row>
    <row r="93" spans="1:4" s="5" customFormat="1" ht="12.75">
      <c r="A93" s="5" t="s">
        <v>6</v>
      </c>
      <c r="B93" s="2"/>
      <c r="C93" s="2"/>
      <c r="D93" s="2"/>
    </row>
    <row r="94" spans="1:256" s="5" customFormat="1" ht="26.25" customHeight="1">
      <c r="A94" s="3"/>
      <c r="B94" s="3" t="s">
        <v>48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s="5" customFormat="1" ht="25.5">
      <c r="A95" s="3"/>
      <c r="B95" s="3"/>
      <c r="C95" s="3" t="s">
        <v>265</v>
      </c>
      <c r="D95" s="3" t="s">
        <v>139</v>
      </c>
      <c r="E95" s="3" t="s">
        <v>8</v>
      </c>
      <c r="F95" s="3" t="s">
        <v>23</v>
      </c>
      <c r="G95" s="3">
        <v>1</v>
      </c>
      <c r="H95" s="3">
        <v>-1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s="5" customFormat="1" ht="25.5">
      <c r="A96" s="3"/>
      <c r="B96" s="3"/>
      <c r="C96" s="3" t="s">
        <v>266</v>
      </c>
      <c r="D96" s="3" t="s">
        <v>141</v>
      </c>
      <c r="E96" s="3" t="s">
        <v>16</v>
      </c>
      <c r="F96" s="3" t="s">
        <v>22</v>
      </c>
      <c r="G96" s="3">
        <v>1</v>
      </c>
      <c r="H96" s="3">
        <v>-1000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s="5" customFormat="1" ht="25.5">
      <c r="A97" s="3"/>
      <c r="B97" s="3"/>
      <c r="C97" s="3" t="s">
        <v>267</v>
      </c>
      <c r="D97" s="3" t="s">
        <v>142</v>
      </c>
      <c r="E97" s="3" t="s">
        <v>16</v>
      </c>
      <c r="F97" s="3" t="s">
        <v>22</v>
      </c>
      <c r="G97" s="3">
        <v>1</v>
      </c>
      <c r="H97" s="3">
        <v>-1000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s="5" customFormat="1" ht="38.25">
      <c r="A98" s="3"/>
      <c r="B98" s="3" t="s">
        <v>50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s="5" customFormat="1" ht="25.5">
      <c r="A99" s="3"/>
      <c r="B99" s="3"/>
      <c r="C99" s="3" t="s">
        <v>268</v>
      </c>
      <c r="D99" s="7" t="s">
        <v>143</v>
      </c>
      <c r="E99" s="3"/>
      <c r="F99" s="3"/>
      <c r="G99" s="3">
        <v>1</v>
      </c>
      <c r="H99" s="3">
        <v>0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s="5" customFormat="1" ht="12.75">
      <c r="A100" s="3"/>
      <c r="B100" s="3"/>
      <c r="C100" s="3" t="s">
        <v>269</v>
      </c>
      <c r="D100" s="7" t="s">
        <v>144</v>
      </c>
      <c r="E100" s="3"/>
      <c r="F100" s="3"/>
      <c r="G100" s="3">
        <v>1</v>
      </c>
      <c r="H100" s="3">
        <v>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s="5" customFormat="1" ht="12.75">
      <c r="A101" s="3"/>
      <c r="B101" s="3"/>
      <c r="C101" s="3" t="s">
        <v>270</v>
      </c>
      <c r="D101" s="7" t="s">
        <v>145</v>
      </c>
      <c r="E101" s="3"/>
      <c r="F101" s="3"/>
      <c r="G101" s="3">
        <v>1</v>
      </c>
      <c r="H101" s="3">
        <v>0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s="5" customFormat="1" ht="12.75">
      <c r="A102" s="3"/>
      <c r="B102" s="3"/>
      <c r="C102" s="3" t="s">
        <v>271</v>
      </c>
      <c r="D102" s="7" t="s">
        <v>146</v>
      </c>
      <c r="E102" s="3"/>
      <c r="F102" s="3"/>
      <c r="G102" s="3">
        <v>1</v>
      </c>
      <c r="H102" s="3">
        <v>0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s="5" customFormat="1" ht="12.75">
      <c r="A103" s="3"/>
      <c r="B103" s="3"/>
      <c r="C103" s="3" t="s">
        <v>272</v>
      </c>
      <c r="D103" s="7" t="s">
        <v>150</v>
      </c>
      <c r="E103" s="3"/>
      <c r="F103" s="3"/>
      <c r="G103" s="3">
        <v>1</v>
      </c>
      <c r="H103" s="3">
        <v>0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s="5" customFormat="1" ht="25.5">
      <c r="A104" s="3"/>
      <c r="B104" s="3"/>
      <c r="C104" s="3" t="s">
        <v>273</v>
      </c>
      <c r="D104" s="7" t="s">
        <v>151</v>
      </c>
      <c r="E104" s="3"/>
      <c r="F104" s="3"/>
      <c r="G104" s="3">
        <v>1</v>
      </c>
      <c r="H104" s="3">
        <v>0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s="5" customFormat="1" ht="12.75">
      <c r="A105" s="3"/>
      <c r="B105" s="3"/>
      <c r="C105" s="3" t="s">
        <v>274</v>
      </c>
      <c r="D105" s="7" t="s">
        <v>152</v>
      </c>
      <c r="E105" s="3"/>
      <c r="F105" s="3"/>
      <c r="G105" s="3">
        <v>1</v>
      </c>
      <c r="H105" s="3">
        <v>0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s="5" customFormat="1" ht="12.75">
      <c r="A106" s="3"/>
      <c r="B106" s="3"/>
      <c r="C106" s="3" t="s">
        <v>275</v>
      </c>
      <c r="D106" s="7" t="s">
        <v>153</v>
      </c>
      <c r="E106" s="3"/>
      <c r="F106" s="3"/>
      <c r="G106" s="3">
        <v>1</v>
      </c>
      <c r="H106" s="3">
        <v>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s="5" customFormat="1" ht="25.5">
      <c r="A107" s="3"/>
      <c r="B107" s="3"/>
      <c r="C107" s="3" t="s">
        <v>276</v>
      </c>
      <c r="D107" s="7" t="s">
        <v>154</v>
      </c>
      <c r="E107" s="3"/>
      <c r="F107" s="3"/>
      <c r="G107" s="3">
        <v>1</v>
      </c>
      <c r="H107" s="3">
        <v>0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s="5" customFormat="1" ht="12.75">
      <c r="A108" s="3"/>
      <c r="B108" s="3"/>
      <c r="C108" s="3" t="s">
        <v>277</v>
      </c>
      <c r="D108" s="7" t="s">
        <v>155</v>
      </c>
      <c r="E108" s="3"/>
      <c r="F108" s="3"/>
      <c r="G108" s="3">
        <v>1</v>
      </c>
      <c r="H108" s="3">
        <v>0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s="5" customFormat="1" ht="25.5">
      <c r="A109" s="3"/>
      <c r="B109" s="3"/>
      <c r="C109" s="3" t="s">
        <v>278</v>
      </c>
      <c r="D109" s="7" t="s">
        <v>156</v>
      </c>
      <c r="E109" s="3"/>
      <c r="F109" s="3"/>
      <c r="G109" s="3">
        <v>1</v>
      </c>
      <c r="H109" s="3">
        <v>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s="5" customFormat="1" ht="25.5">
      <c r="A110" s="3"/>
      <c r="B110" s="3"/>
      <c r="C110" s="3" t="s">
        <v>279</v>
      </c>
      <c r="D110" s="7" t="s">
        <v>157</v>
      </c>
      <c r="E110" s="3"/>
      <c r="F110" s="3"/>
      <c r="G110" s="3">
        <v>1</v>
      </c>
      <c r="H110" s="3">
        <v>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s="5" customFormat="1" ht="38.25">
      <c r="A111" s="3"/>
      <c r="B111" s="3" t="s">
        <v>49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s="5" customFormat="1" ht="38.25">
      <c r="A112" s="3"/>
      <c r="B112" s="3"/>
      <c r="C112" s="3" t="s">
        <v>280</v>
      </c>
      <c r="D112" s="3" t="s">
        <v>148</v>
      </c>
      <c r="E112" s="3"/>
      <c r="F112" s="3"/>
      <c r="G112" s="3">
        <v>1</v>
      </c>
      <c r="H112" s="3">
        <v>0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s="5" customFormat="1" ht="12.75">
      <c r="A113" s="3"/>
      <c r="B113" s="3"/>
      <c r="C113" s="3" t="s">
        <v>281</v>
      </c>
      <c r="D113" s="7" t="s">
        <v>158</v>
      </c>
      <c r="E113" s="3"/>
      <c r="F113" s="3"/>
      <c r="G113" s="3">
        <v>1</v>
      </c>
      <c r="H113" s="3">
        <v>0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s="5" customFormat="1" ht="12.75">
      <c r="A114" s="3"/>
      <c r="B114" s="3"/>
      <c r="C114" s="3" t="s">
        <v>282</v>
      </c>
      <c r="D114" s="7" t="s">
        <v>149</v>
      </c>
      <c r="E114" s="3"/>
      <c r="F114" s="3"/>
      <c r="G114" s="3">
        <v>1</v>
      </c>
      <c r="H114" s="3">
        <v>0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s="5" customFormat="1" ht="12.75">
      <c r="A115" s="3"/>
      <c r="B115" s="3"/>
      <c r="C115" s="3" t="s">
        <v>283</v>
      </c>
      <c r="D115" s="7" t="s">
        <v>150</v>
      </c>
      <c r="E115" s="3"/>
      <c r="F115" s="3"/>
      <c r="G115" s="3">
        <v>1</v>
      </c>
      <c r="H115" s="3">
        <v>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s="5" customFormat="1" ht="25.5">
      <c r="A116" s="3"/>
      <c r="B116" s="3"/>
      <c r="C116" s="3" t="s">
        <v>284</v>
      </c>
      <c r="D116" s="7" t="s">
        <v>147</v>
      </c>
      <c r="E116" s="3"/>
      <c r="F116" s="3"/>
      <c r="G116" s="3">
        <v>1</v>
      </c>
      <c r="H116" s="3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s="5" customFormat="1" ht="12.75">
      <c r="A117" s="3"/>
      <c r="B117" s="3"/>
      <c r="C117" s="3" t="s">
        <v>285</v>
      </c>
      <c r="D117" s="3" t="s">
        <v>159</v>
      </c>
      <c r="E117" s="3"/>
      <c r="F117" s="3"/>
      <c r="G117" s="3">
        <v>1</v>
      </c>
      <c r="H117" s="3">
        <v>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4" s="4" customFormat="1" ht="12.75">
      <c r="A118" s="5" t="s">
        <v>7</v>
      </c>
      <c r="B118" s="3"/>
      <c r="C118" s="3"/>
      <c r="D118" s="3"/>
    </row>
    <row r="119" ht="12.75">
      <c r="B119" s="3" t="s">
        <v>51</v>
      </c>
    </row>
    <row r="120" spans="3:8" ht="12.75">
      <c r="C120" s="3" t="s">
        <v>286</v>
      </c>
      <c r="D120" s="3" t="s">
        <v>160</v>
      </c>
      <c r="G120" s="3">
        <v>1</v>
      </c>
      <c r="H120" s="3">
        <v>0</v>
      </c>
    </row>
    <row r="121" spans="3:8" ht="25.5">
      <c r="C121" s="3" t="s">
        <v>287</v>
      </c>
      <c r="D121" s="3" t="s">
        <v>161</v>
      </c>
      <c r="E121" s="3" t="s">
        <v>9</v>
      </c>
      <c r="F121" s="3" t="s">
        <v>37</v>
      </c>
      <c r="G121" s="3">
        <v>-1</v>
      </c>
      <c r="H121" s="3">
        <v>1</v>
      </c>
    </row>
    <row r="122" spans="3:8" ht="12.75">
      <c r="C122" s="3" t="s">
        <v>288</v>
      </c>
      <c r="D122" s="3" t="s">
        <v>162</v>
      </c>
      <c r="E122" s="3" t="s">
        <v>8</v>
      </c>
      <c r="F122" s="3" t="s">
        <v>37</v>
      </c>
      <c r="G122" s="3">
        <v>1</v>
      </c>
      <c r="H122" s="3">
        <v>-1</v>
      </c>
    </row>
    <row r="123" spans="3:8" ht="25.5">
      <c r="C123" s="3" t="s">
        <v>289</v>
      </c>
      <c r="D123" s="3" t="s">
        <v>163</v>
      </c>
      <c r="E123" s="3" t="s">
        <v>19</v>
      </c>
      <c r="F123" s="3" t="s">
        <v>52</v>
      </c>
      <c r="G123" s="3">
        <v>-1000</v>
      </c>
      <c r="H123" s="3">
        <v>2</v>
      </c>
    </row>
    <row r="124" spans="3:8" ht="12.75">
      <c r="C124" s="3" t="s">
        <v>290</v>
      </c>
      <c r="D124" s="3" t="s">
        <v>164</v>
      </c>
      <c r="G124" s="3">
        <v>1</v>
      </c>
      <c r="H124" s="3">
        <v>0</v>
      </c>
    </row>
    <row r="125" spans="3:8" ht="38.25">
      <c r="C125" s="3" t="s">
        <v>291</v>
      </c>
      <c r="D125" s="3" t="s">
        <v>165</v>
      </c>
      <c r="E125" s="3" t="s">
        <v>16</v>
      </c>
      <c r="F125" s="3" t="s">
        <v>36</v>
      </c>
      <c r="G125" s="3">
        <v>2</v>
      </c>
      <c r="H125" s="3">
        <v>-1000</v>
      </c>
    </row>
    <row r="126" ht="12.75">
      <c r="B126" s="3" t="s">
        <v>80</v>
      </c>
    </row>
    <row r="127" spans="3:8" ht="25.5">
      <c r="C127" s="3" t="s">
        <v>292</v>
      </c>
      <c r="D127" s="3" t="s">
        <v>348</v>
      </c>
      <c r="G127" s="3">
        <v>0</v>
      </c>
      <c r="H127" s="3">
        <v>0</v>
      </c>
    </row>
    <row r="128" spans="3:8" ht="25.5">
      <c r="C128" s="3" t="s">
        <v>293</v>
      </c>
      <c r="D128" s="3" t="s">
        <v>349</v>
      </c>
      <c r="G128" s="3">
        <v>0</v>
      </c>
      <c r="H128" s="3">
        <v>0</v>
      </c>
    </row>
    <row r="129" ht="12.75">
      <c r="A129" s="5" t="s">
        <v>347</v>
      </c>
    </row>
    <row r="130" ht="25.5">
      <c r="B130" s="3" t="s">
        <v>167</v>
      </c>
    </row>
    <row r="131" spans="3:8" ht="12.75">
      <c r="C131" s="3" t="s">
        <v>294</v>
      </c>
      <c r="D131" s="3" t="s">
        <v>169</v>
      </c>
      <c r="G131" s="3">
        <v>1</v>
      </c>
      <c r="H131" s="3">
        <v>-1000</v>
      </c>
    </row>
    <row r="132" spans="3:8" ht="25.5">
      <c r="C132" s="3" t="s">
        <v>295</v>
      </c>
      <c r="D132" s="3" t="s">
        <v>168</v>
      </c>
      <c r="G132" s="3">
        <v>1</v>
      </c>
      <c r="H132" s="3">
        <v>0</v>
      </c>
    </row>
    <row r="133" spans="3:8" ht="25.5">
      <c r="C133" s="3" t="s">
        <v>296</v>
      </c>
      <c r="D133" s="3" t="s">
        <v>170</v>
      </c>
      <c r="G133" s="3">
        <v>0</v>
      </c>
      <c r="H133" s="3">
        <v>1</v>
      </c>
    </row>
    <row r="134" spans="3:8" ht="38.25">
      <c r="C134" s="3" t="s">
        <v>297</v>
      </c>
      <c r="D134" s="3" t="s">
        <v>171</v>
      </c>
      <c r="G134" s="3">
        <v>1</v>
      </c>
      <c r="H134" s="3">
        <v>0</v>
      </c>
    </row>
    <row r="135" spans="3:8" ht="38.25">
      <c r="C135" s="3" t="s">
        <v>298</v>
      </c>
      <c r="D135" s="3" t="s">
        <v>172</v>
      </c>
      <c r="G135" s="3">
        <v>0</v>
      </c>
      <c r="H135" s="3">
        <v>1</v>
      </c>
    </row>
    <row r="136" spans="3:8" ht="25.5">
      <c r="C136" s="3" t="s">
        <v>299</v>
      </c>
      <c r="D136" s="3" t="s">
        <v>173</v>
      </c>
      <c r="G136" s="3">
        <v>0</v>
      </c>
      <c r="H136" s="3">
        <v>1</v>
      </c>
    </row>
    <row r="137" ht="63.75">
      <c r="B137" s="3" t="s">
        <v>174</v>
      </c>
    </row>
    <row r="138" spans="3:8" ht="25.5">
      <c r="C138" s="3" t="s">
        <v>300</v>
      </c>
      <c r="D138" s="3" t="s">
        <v>175</v>
      </c>
      <c r="G138" s="3">
        <v>1</v>
      </c>
      <c r="H138" s="3">
        <v>0</v>
      </c>
    </row>
    <row r="139" spans="3:8" ht="25.5">
      <c r="C139" s="3" t="s">
        <v>301</v>
      </c>
      <c r="D139" s="3" t="s">
        <v>176</v>
      </c>
      <c r="G139" s="3">
        <v>0</v>
      </c>
      <c r="H139" s="3">
        <v>1</v>
      </c>
    </row>
    <row r="140" spans="3:8" ht="38.25">
      <c r="C140" s="3" t="s">
        <v>302</v>
      </c>
      <c r="D140" s="3" t="s">
        <v>177</v>
      </c>
      <c r="G140" s="3">
        <v>1</v>
      </c>
      <c r="H140" s="3">
        <v>0</v>
      </c>
    </row>
    <row r="141" spans="3:8" ht="38.25">
      <c r="C141" s="3" t="s">
        <v>303</v>
      </c>
      <c r="D141" s="3" t="s">
        <v>178</v>
      </c>
      <c r="G141" s="3">
        <v>0</v>
      </c>
      <c r="H141" s="3">
        <v>1</v>
      </c>
    </row>
    <row r="142" spans="3:8" ht="25.5">
      <c r="C142" s="3" t="s">
        <v>304</v>
      </c>
      <c r="D142" s="3" t="s">
        <v>179</v>
      </c>
      <c r="G142" s="3">
        <v>0</v>
      </c>
      <c r="H142" s="3">
        <v>1</v>
      </c>
    </row>
    <row r="143" spans="3:8" ht="25.5">
      <c r="C143" s="3" t="s">
        <v>305</v>
      </c>
      <c r="D143" s="3" t="s">
        <v>180</v>
      </c>
      <c r="G143" s="3">
        <v>0</v>
      </c>
      <c r="H143" s="3">
        <v>1</v>
      </c>
    </row>
    <row r="144" spans="3:8" ht="25.5">
      <c r="C144" s="3" t="s">
        <v>306</v>
      </c>
      <c r="D144" s="3" t="s">
        <v>181</v>
      </c>
      <c r="G144" s="3">
        <v>0</v>
      </c>
      <c r="H144" s="3">
        <v>1</v>
      </c>
    </row>
    <row r="145" ht="12.75">
      <c r="B145" s="3" t="s">
        <v>182</v>
      </c>
    </row>
    <row r="146" spans="3:8" ht="25.5">
      <c r="C146" s="3" t="s">
        <v>307</v>
      </c>
      <c r="D146" s="3" t="s">
        <v>183</v>
      </c>
      <c r="G146" s="3">
        <v>1</v>
      </c>
      <c r="H146" s="3">
        <v>0</v>
      </c>
    </row>
    <row r="147" spans="3:8" ht="25.5">
      <c r="C147" s="3" t="s">
        <v>308</v>
      </c>
      <c r="D147" s="3" t="s">
        <v>184</v>
      </c>
      <c r="G147" s="3">
        <v>1</v>
      </c>
      <c r="H147" s="3">
        <v>0</v>
      </c>
    </row>
    <row r="148" spans="3:8" ht="63.75">
      <c r="C148" s="3" t="s">
        <v>309</v>
      </c>
      <c r="D148" s="3" t="s">
        <v>185</v>
      </c>
      <c r="G148" s="3">
        <v>1</v>
      </c>
      <c r="H148" s="3">
        <v>0</v>
      </c>
    </row>
    <row r="149" spans="3:8" ht="63.75">
      <c r="C149" s="3" t="s">
        <v>310</v>
      </c>
      <c r="D149" s="3" t="s">
        <v>186</v>
      </c>
      <c r="G149" s="3">
        <v>1</v>
      </c>
      <c r="H149" s="3">
        <v>0</v>
      </c>
    </row>
    <row r="150" spans="3:8" ht="38.25">
      <c r="C150" s="3" t="s">
        <v>311</v>
      </c>
      <c r="D150" s="3" t="s">
        <v>187</v>
      </c>
      <c r="G150" s="3">
        <v>1</v>
      </c>
      <c r="H150" s="3">
        <v>0</v>
      </c>
    </row>
    <row r="151" spans="3:8" ht="51">
      <c r="C151" s="3" t="s">
        <v>312</v>
      </c>
      <c r="D151" s="3" t="s">
        <v>188</v>
      </c>
      <c r="G151" s="3">
        <v>1</v>
      </c>
      <c r="H151" s="3">
        <v>0</v>
      </c>
    </row>
    <row r="152" spans="3:8" ht="63.75">
      <c r="C152" s="3" t="s">
        <v>313</v>
      </c>
      <c r="D152" s="3" t="s">
        <v>189</v>
      </c>
      <c r="G152" s="3">
        <v>1</v>
      </c>
      <c r="H152" s="3">
        <v>0</v>
      </c>
    </row>
    <row r="153" ht="25.5">
      <c r="B153" s="3" t="s">
        <v>190</v>
      </c>
    </row>
    <row r="154" spans="3:8" ht="25.5">
      <c r="C154" s="3" t="s">
        <v>314</v>
      </c>
      <c r="D154" s="3" t="s">
        <v>191</v>
      </c>
      <c r="G154" s="3">
        <v>1</v>
      </c>
      <c r="H154" s="3">
        <v>0</v>
      </c>
    </row>
    <row r="155" spans="3:8" ht="38.25">
      <c r="C155" s="3" t="s">
        <v>315</v>
      </c>
      <c r="D155" s="3" t="s">
        <v>192</v>
      </c>
      <c r="G155" s="3">
        <v>1</v>
      </c>
      <c r="H155" s="3">
        <v>0</v>
      </c>
    </row>
    <row r="156" spans="3:8" ht="38.25">
      <c r="C156" s="3" t="s">
        <v>316</v>
      </c>
      <c r="D156" s="3" t="s">
        <v>193</v>
      </c>
      <c r="G156" s="3">
        <v>0</v>
      </c>
      <c r="H156" s="3">
        <v>1</v>
      </c>
    </row>
  </sheetData>
  <sheetProtection password="CD5A" sheet="1" objects="1" scenarios="1"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"/>
  <dimension ref="A1:H178"/>
  <sheetViews>
    <sheetView workbookViewId="0" topLeftCell="C115">
      <pane xSplit="14910" topLeftCell="H3" activePane="topLeft" state="split"/>
      <selection pane="topLeft" activeCell="G126" sqref="G126"/>
      <selection pane="topRight" activeCell="G126" sqref="G126"/>
    </sheetView>
  </sheetViews>
  <sheetFormatPr defaultColWidth="11.421875" defaultRowHeight="12.75"/>
  <cols>
    <col min="1" max="1" width="9.28125" style="0" bestFit="1" customWidth="1"/>
    <col min="2" max="2" width="9.00390625" style="0" bestFit="1" customWidth="1"/>
    <col min="3" max="3" width="24.140625" style="1" customWidth="1"/>
    <col min="4" max="4" width="20.7109375" style="1" bestFit="1" customWidth="1"/>
    <col min="5" max="5" width="47.57421875" style="1" customWidth="1"/>
    <col min="6" max="6" width="7.57421875" style="0" bestFit="1" customWidth="1"/>
    <col min="7" max="7" width="14.00390625" style="0" bestFit="1" customWidth="1"/>
    <col min="8" max="8" width="7.8515625" style="0" bestFit="1" customWidth="1"/>
  </cols>
  <sheetData>
    <row r="1" spans="1:8" s="1" customFormat="1" ht="25.5">
      <c r="A1" s="1" t="s">
        <v>71</v>
      </c>
      <c r="B1" s="1" t="s">
        <v>70</v>
      </c>
      <c r="C1" s="1" t="s">
        <v>2</v>
      </c>
      <c r="D1" s="1" t="s">
        <v>53</v>
      </c>
      <c r="E1" s="1" t="s">
        <v>3</v>
      </c>
      <c r="F1" s="1" t="s">
        <v>4</v>
      </c>
      <c r="G1" s="1" t="s">
        <v>54</v>
      </c>
      <c r="H1" s="1" t="s">
        <v>55</v>
      </c>
    </row>
    <row r="2" spans="1:8" ht="25.5">
      <c r="A2">
        <f>ROW()+'Info croisé'!$B$7-'Info croisé'!$B$14</f>
        <v>2</v>
      </c>
      <c r="B2">
        <f>ROW()+'Info croisé'!$B$2-'Info croisé'!$B$14</f>
        <v>4</v>
      </c>
      <c r="C2" s="1" t="str">
        <f ca="1">IF(ROW()&gt;'Info croisé'!$B$16,"",IF(INDIRECT(CONCATENATE("Référence!A",A2))&lt;&gt;"",INDIRECT(CONCATENATE("Référence!A",A2)),C1))</f>
        <v>Portabilité de l’infrastructure</v>
      </c>
      <c r="D2" s="1">
        <f ca="1">IF(INDIRECT(CONCATENATE("Référence!B",A2))&lt;&gt;"",INDIRECT(CONCATENATE("Référence!B",A2)),IF(C2=C1,D1,""))</f>
      </c>
      <c r="E2" s="1">
        <f ca="1">IF(INDIRECT(CONCATENATE("Référence!D",A2))&lt;&gt;"",CONCATENATE(INDIRECT(CONCATENATE("Référence!C",A2)),"  : ",INDIRECT(CONCATENATE("Référence!D",A2))),"")</f>
      </c>
      <c r="F2">
        <f ca="1">IF(AND(E2&lt;&gt;"",INDIRECT(CONCATENATE("Formulaire!L",B2,"C",'Info croisé'!$B$3),0)),"X","")</f>
      </c>
      <c r="G2">
        <f ca="1">IF(E2&lt;&gt;"",IF(F2="X",INDIRECT(CONCATENATE("Référence!G",A2)),INDIRECT(CONCATENATE("Référence!H",A2))),"")</f>
      </c>
      <c r="H2">
        <f ca="1">IF(E2&lt;&gt;"",IF(INDIRECT(CONCATENATE("Référence!G",A2))&gt;0,INDIRECT(CONCATENATE("Référence!G",A2)),IF(INDIRECT(CONCATENATE("Référence!H",A2))&gt;0,INDIRECT(CONCATENATE("Référence!H",A2)),"")),"")</f>
      </c>
    </row>
    <row r="3" spans="1:8" ht="25.5">
      <c r="A3">
        <f>ROW()+'Info croisé'!$B$7-'Info croisé'!$B$14</f>
        <v>3</v>
      </c>
      <c r="B3">
        <f>ROW()+'Info croisé'!$B$2-'Info croisé'!$B$14</f>
        <v>5</v>
      </c>
      <c r="C3" s="1" t="str">
        <f ca="1">IF(ROW()&gt;'Info croisé'!$B$16,"",IF(INDIRECT(CONCATENATE("Référence!A",A3))&lt;&gt;"",INDIRECT(CONCATENATE("Référence!A",A3)),C2))</f>
        <v>Portabilité de l’infrastructure</v>
      </c>
      <c r="D3" s="1" t="str">
        <f aca="true" ca="1" t="shared" si="0" ref="D3:D66">IF(INDIRECT(CONCATENATE("Référence!B",A3))&lt;&gt;"",INDIRECT(CONCATENATE("Référence!B",A3)),IF(C3=C2,D2,""))</f>
        <v>Caractéristique de la plate-forme</v>
      </c>
      <c r="E3" s="1">
        <f aca="true" ca="1" t="shared" si="1" ref="E3:E66">IF(INDIRECT(CONCATENATE("Référence!D",A3))&lt;&gt;"",CONCATENATE(INDIRECT(CONCATENATE("Référence!C",A3)),"  : ",INDIRECT(CONCATENATE("Référence!D",A3))),"")</f>
      </c>
      <c r="F3">
        <f ca="1">IF(AND(E3&lt;&gt;"",INDIRECT(CONCATENATE("Formulaire!L",B3,"C",'Info croisé'!$B$3),0)),"X","")</f>
      </c>
      <c r="G3">
        <f ca="1">IF(E3&lt;&gt;"",IF(F3="X",INDIRECT(CONCATENATE("Référence!G",A3)),INDIRECT(CONCATENATE("Référence!H",A3))),"")</f>
      </c>
      <c r="H3">
        <f ca="1">IF(E3&lt;&gt;"",IF(INDIRECT(CONCATENATE("Référence!G",A3))&gt;0,INDIRECT(CONCATENATE("Référence!G",A3)),IF(INDIRECT(CONCATENATE("Référence!H",A3))&gt;0,INDIRECT(CONCATENATE("Référence!H",A3)),"")),"")</f>
      </c>
    </row>
    <row r="4" spans="1:8" ht="25.5">
      <c r="A4">
        <f>ROW()+'Info croisé'!$B$7-'Info croisé'!$B$14</f>
        <v>4</v>
      </c>
      <c r="B4">
        <f>ROW()+'Info croisé'!$B$2-'Info croisé'!$B$14</f>
        <v>6</v>
      </c>
      <c r="C4" s="1" t="str">
        <f ca="1">IF(ROW()&gt;'Info croisé'!$B$16,"",IF(INDIRECT(CONCATENATE("Référence!A",A4))&lt;&gt;"",INDIRECT(CONCATENATE("Référence!A",A4)),C3))</f>
        <v>Portabilité de l’infrastructure</v>
      </c>
      <c r="D4" s="1" t="str">
        <f ca="1" t="shared" si="0"/>
        <v>Caractéristique de la plate-forme</v>
      </c>
      <c r="E4" s="1" t="str">
        <f ca="1" t="shared" si="1"/>
        <v>INF-1  : La solution est-elle multi plateforme du point de vue du SE ?</v>
      </c>
      <c r="F4" t="str">
        <f ca="1">IF(AND(E4&lt;&gt;"",INDIRECT(CONCATENATE("Formulaire!L",B4,"C",'Info croisé'!$B$3),0)),"X","")</f>
        <v>X</v>
      </c>
      <c r="G4">
        <f ca="1">IF(E4&lt;&gt;"",IF(F4="X",INDIRECT(CONCATENATE("Référence!G",A4)),INDIRECT(CONCATENATE("Référence!H",A4))),"")</f>
        <v>1</v>
      </c>
      <c r="H4">
        <f ca="1">IF(E4&lt;&gt;"",IF(INDIRECT(CONCATENATE("Référence!G",A4))&gt;0,INDIRECT(CONCATENATE("Référence!G",A4)),IF(INDIRECT(CONCATENATE("Référence!H",A4))&gt;0,INDIRECT(CONCATENATE("Référence!H",A4)),"")),"")</f>
        <v>1</v>
      </c>
    </row>
    <row r="5" spans="1:8" ht="25.5">
      <c r="A5">
        <f>ROW()+'Info croisé'!$B$7-'Info croisé'!$B$14</f>
        <v>5</v>
      </c>
      <c r="B5">
        <f>ROW()+'Info croisé'!$B$2-'Info croisé'!$B$14</f>
        <v>7</v>
      </c>
      <c r="C5" s="1" t="str">
        <f ca="1">IF(ROW()&gt;'Info croisé'!$B$16,"",IF(INDIRECT(CONCATENATE("Référence!A",A5))&lt;&gt;"",INDIRECT(CONCATENATE("Référence!A",A5)),C4))</f>
        <v>Portabilité de l’infrastructure</v>
      </c>
      <c r="D5" s="1" t="str">
        <f ca="1" t="shared" si="0"/>
        <v>Caractéristique de la plate-forme</v>
      </c>
      <c r="E5" s="1" t="str">
        <f ca="1" t="shared" si="1"/>
        <v>INF-2  : La solution est-elle multi plateforme d'un point de vue logiciel ?</v>
      </c>
      <c r="F5" t="str">
        <f ca="1">IF(AND(E5&lt;&gt;"",INDIRECT(CONCATENATE("Formulaire!L",B5,"C",'Info croisé'!$B$3),0)),"X","")</f>
        <v>X</v>
      </c>
      <c r="G5">
        <f aca="true" ca="1" t="shared" si="2" ref="G5:G17">IF(E5&lt;&gt;"",IF(F5="X",INDIRECT(CONCATENATE("Référence!G",A5)),INDIRECT(CONCATENATE("Référence!H",A5))),"")</f>
        <v>1</v>
      </c>
      <c r="H5">
        <f aca="true" ca="1" t="shared" si="3" ref="H5:H17">IF(E5&lt;&gt;"",IF(INDIRECT(CONCATENATE("Référence!G",A5))&gt;0,INDIRECT(CONCATENATE("Référence!G",A5)),IF(INDIRECT(CONCATENATE("Référence!H",A5))&gt;0,INDIRECT(CONCATENATE("Référence!H",A5)),"")),"")</f>
        <v>1</v>
      </c>
    </row>
    <row r="6" spans="1:8" ht="25.5">
      <c r="A6">
        <f>ROW()+'Info croisé'!$B$7-'Info croisé'!$B$14</f>
        <v>6</v>
      </c>
      <c r="B6">
        <f>ROW()+'Info croisé'!$B$2-'Info croisé'!$B$14</f>
        <v>8</v>
      </c>
      <c r="C6" s="1" t="str">
        <f ca="1">IF(ROW()&gt;'Info croisé'!$B$16,"",IF(INDIRECT(CONCATENATE("Référence!A",A6))&lt;&gt;"",INDIRECT(CONCATENATE("Référence!A",A6)),C5))</f>
        <v>Portabilité de l’infrastructure</v>
      </c>
      <c r="D6" s="1" t="str">
        <f ca="1" t="shared" si="0"/>
        <v>ENT et composants</v>
      </c>
      <c r="E6" s="1">
        <f ca="1" t="shared" si="1"/>
      </c>
      <c r="F6">
        <f ca="1">IF(AND(E6&lt;&gt;"",INDIRECT(CONCATENATE("Formulaire!L",B6,"C",'Info croisé'!$B$3),0)),"X","")</f>
      </c>
      <c r="G6">
        <f ca="1" t="shared" si="2"/>
      </c>
      <c r="H6">
        <f ca="1" t="shared" si="3"/>
      </c>
    </row>
    <row r="7" spans="1:8" ht="25.5">
      <c r="A7">
        <f>ROW()+'Info croisé'!$B$7-'Info croisé'!$B$14</f>
        <v>7</v>
      </c>
      <c r="B7">
        <f>ROW()+'Info croisé'!$B$2-'Info croisé'!$B$14</f>
        <v>9</v>
      </c>
      <c r="C7" s="1" t="str">
        <f ca="1">IF(ROW()&gt;'Info croisé'!$B$16,"",IF(INDIRECT(CONCATENATE("Référence!A",A7))&lt;&gt;"",INDIRECT(CONCATENATE("Référence!A",A7)),C6))</f>
        <v>Portabilité de l’infrastructure</v>
      </c>
      <c r="D7" s="1" t="str">
        <f ca="1" t="shared" si="0"/>
        <v>ENT et composants</v>
      </c>
      <c r="E7" s="1" t="str">
        <f ca="1" t="shared" si="1"/>
        <v>INF-3  : L’ENT utilise-t-il des composants tiers pour les fonctionnalités standards ?</v>
      </c>
      <c r="F7" t="str">
        <f ca="1">IF(AND(E7&lt;&gt;"",INDIRECT(CONCATENATE("Formulaire!L",B7,"C",'Info croisé'!$B$3),0)),"X","")</f>
        <v>X</v>
      </c>
      <c r="G7">
        <f ca="1" t="shared" si="2"/>
        <v>1</v>
      </c>
      <c r="H7">
        <f ca="1" t="shared" si="3"/>
        <v>1</v>
      </c>
    </row>
    <row r="8" spans="1:8" ht="25.5">
      <c r="A8">
        <f>ROW()+'Info croisé'!$B$7-'Info croisé'!$B$14</f>
        <v>8</v>
      </c>
      <c r="B8">
        <f>ROW()+'Info croisé'!$B$2-'Info croisé'!$B$14</f>
        <v>10</v>
      </c>
      <c r="C8" s="1" t="str">
        <f ca="1">IF(ROW()&gt;'Info croisé'!$B$16,"",IF(INDIRECT(CONCATENATE("Référence!A",A8))&lt;&gt;"",INDIRECT(CONCATENATE("Référence!A",A8)),C7))</f>
        <v>Portabilité de l’infrastructure</v>
      </c>
      <c r="D8" s="1" t="str">
        <f ca="1" t="shared" si="0"/>
        <v>ENT et composants</v>
      </c>
      <c r="E8" s="1" t="str">
        <f ca="1" t="shared" si="1"/>
        <v>INF-4  : L’ENT utilise-t-il des composants spécifiques pour les fonctionnalités standards ?</v>
      </c>
      <c r="F8" t="str">
        <f ca="1">IF(AND(E8&lt;&gt;"",INDIRECT(CONCATENATE("Formulaire!L",B8,"C",'Info croisé'!$B$3),0)),"X","")</f>
        <v>X</v>
      </c>
      <c r="G8">
        <f ca="1" t="shared" si="2"/>
        <v>0</v>
      </c>
      <c r="H8">
        <f ca="1" t="shared" si="3"/>
        <v>1</v>
      </c>
    </row>
    <row r="9" spans="1:8" ht="25.5">
      <c r="A9">
        <f>ROW()+'Info croisé'!$B$7-'Info croisé'!$B$14</f>
        <v>9</v>
      </c>
      <c r="B9">
        <f>ROW()+'Info croisé'!$B$2-'Info croisé'!$B$14</f>
        <v>11</v>
      </c>
      <c r="C9" s="1" t="str">
        <f ca="1">IF(ROW()&gt;'Info croisé'!$B$16,"",IF(INDIRECT(CONCATENATE("Référence!A",A9))&lt;&gt;"",INDIRECT(CONCATENATE("Référence!A",A9)),C8))</f>
        <v>Portabilité de l’infrastructure</v>
      </c>
      <c r="D9" s="1" t="str">
        <f ca="1" t="shared" si="0"/>
        <v>ENT et composants</v>
      </c>
      <c r="E9" s="1" t="str">
        <f ca="1" t="shared" si="1"/>
        <v>INF-5  : L’ENT utilise-t-il des composants tiers développés par d’autres ENT ?</v>
      </c>
      <c r="F9" t="str">
        <f ca="1">IF(AND(E9&lt;&gt;"",INDIRECT(CONCATENATE("Formulaire!L",B9,"C",'Info croisé'!$B$3),0)),"X","")</f>
        <v>X</v>
      </c>
      <c r="G9">
        <f ca="1" t="shared" si="2"/>
        <v>1</v>
      </c>
      <c r="H9">
        <f ca="1" t="shared" si="3"/>
        <v>1</v>
      </c>
    </row>
    <row r="10" spans="1:8" ht="51">
      <c r="A10">
        <f>ROW()+'Info croisé'!$B$7-'Info croisé'!$B$14</f>
        <v>10</v>
      </c>
      <c r="B10">
        <f>ROW()+'Info croisé'!$B$2-'Info croisé'!$B$14</f>
        <v>12</v>
      </c>
      <c r="C10" s="1" t="str">
        <f ca="1">IF(ROW()&gt;'Info croisé'!$B$16,"",IF(INDIRECT(CONCATENATE("Référence!A",A10))&lt;&gt;"",INDIRECT(CONCATENATE("Référence!A",A10)),C9))</f>
        <v>Portabilité de l’infrastructure</v>
      </c>
      <c r="D10" s="1" t="str">
        <f ca="1" t="shared" si="0"/>
        <v>ENT et composants</v>
      </c>
      <c r="E10" s="1" t="str">
        <f ca="1" t="shared" si="1"/>
        <v>INF-6  : L’ENT utilise-t-il des composants tiers dont le changement nécessite uniquement une recompilation, un redémarrage de l’application ou des développements faibles ?</v>
      </c>
      <c r="F10" t="str">
        <f ca="1">IF(AND(E10&lt;&gt;"",INDIRECT(CONCATENATE("Formulaire!L",B10,"C",'Info croisé'!$B$3),0)),"X","")</f>
        <v>X</v>
      </c>
      <c r="G10">
        <f ca="1" t="shared" si="2"/>
        <v>1</v>
      </c>
      <c r="H10">
        <f ca="1" t="shared" si="3"/>
        <v>1</v>
      </c>
    </row>
    <row r="11" spans="1:8" ht="38.25">
      <c r="A11">
        <f>ROW()+'Info croisé'!$B$7-'Info croisé'!$B$14</f>
        <v>11</v>
      </c>
      <c r="B11">
        <f>ROW()+'Info croisé'!$B$2-'Info croisé'!$B$14</f>
        <v>13</v>
      </c>
      <c r="C11" s="1" t="str">
        <f ca="1">IF(ROW()&gt;'Info croisé'!$B$16,"",IF(INDIRECT(CONCATENATE("Référence!A",A11))&lt;&gt;"",INDIRECT(CONCATENATE("Référence!A",A11)),C10))</f>
        <v>Portabilité de l’infrastructure</v>
      </c>
      <c r="D11" s="1" t="str">
        <f ca="1" t="shared" si="0"/>
        <v>ENT et composants</v>
      </c>
      <c r="E11" s="1" t="str">
        <f ca="1" t="shared" si="1"/>
        <v>INF-7  : L’ENT utilise-t-il des composants tiers dont le changement nécessite des développements importants?</v>
      </c>
      <c r="F11">
        <f ca="1">IF(AND(E11&lt;&gt;"",INDIRECT(CONCATENATE("Formulaire!L",B11,"C",'Info croisé'!$B$3),0)),"X","")</f>
      </c>
      <c r="G11">
        <f ca="1" t="shared" si="2"/>
        <v>1</v>
      </c>
      <c r="H11">
        <f ca="1" t="shared" si="3"/>
        <v>1</v>
      </c>
    </row>
    <row r="12" spans="1:8" ht="38.25">
      <c r="A12">
        <f>ROW()+'Info croisé'!$B$7-'Info croisé'!$B$14</f>
        <v>12</v>
      </c>
      <c r="B12">
        <f>ROW()+'Info croisé'!$B$2-'Info croisé'!$B$14</f>
        <v>14</v>
      </c>
      <c r="C12" s="1" t="str">
        <f ca="1">IF(ROW()&gt;'Info croisé'!$B$16,"",IF(INDIRECT(CONCATENATE("Référence!A",A12))&lt;&gt;"",INDIRECT(CONCATENATE("Référence!A",A12)),C11))</f>
        <v>Portabilité de l’infrastructure</v>
      </c>
      <c r="D12" s="1" t="str">
        <f ca="1" t="shared" si="0"/>
        <v>ENT et composants</v>
      </c>
      <c r="E12" s="1" t="str">
        <f ca="1" t="shared" si="1"/>
        <v>INF-8  : L’accès aux « composants logiciels » se fait-il à travers des protocoles comme WebDAV et des outils middleware ?</v>
      </c>
      <c r="F12" t="str">
        <f ca="1">IF(AND(E12&lt;&gt;"",INDIRECT(CONCATENATE("Formulaire!L",B12,"C",'Info croisé'!$B$3),0)),"X","")</f>
        <v>X</v>
      </c>
      <c r="G12">
        <f ca="1" t="shared" si="2"/>
        <v>1</v>
      </c>
      <c r="H12">
        <f ca="1" t="shared" si="3"/>
        <v>1</v>
      </c>
    </row>
    <row r="13" spans="1:8" ht="51">
      <c r="A13">
        <f>ROW()+'Info croisé'!$B$7-'Info croisé'!$B$14</f>
        <v>13</v>
      </c>
      <c r="B13">
        <f>ROW()+'Info croisé'!$B$2-'Info croisé'!$B$14</f>
        <v>15</v>
      </c>
      <c r="C13" s="1" t="str">
        <f ca="1">IF(ROW()&gt;'Info croisé'!$B$16,"",IF(INDIRECT(CONCATENATE("Référence!A",A13))&lt;&gt;"",INDIRECT(CONCATENATE("Référence!A",A13)),C12))</f>
        <v>Portabilité de l’infrastructure</v>
      </c>
      <c r="D13" s="1" t="str">
        <f ca="1" t="shared" si="0"/>
        <v>ENT et composants</v>
      </c>
      <c r="E13" s="1" t="str">
        <f ca="1" t="shared" si="1"/>
        <v>INF-9  : Des solutions propriétaires (c’est à dire spécifique à un éditeur) ont-elles été utilisées sur les points où les solutions réellement interopérables sont indisponibles ?</v>
      </c>
      <c r="F13">
        <f ca="1">IF(AND(E13&lt;&gt;"",INDIRECT(CONCATENATE("Formulaire!L",B13,"C",'Info croisé'!$B$3),0)),"X","")</f>
      </c>
      <c r="G13">
        <f ca="1" t="shared" si="2"/>
        <v>0</v>
      </c>
      <c r="H13">
        <f ca="1" t="shared" si="3"/>
      </c>
    </row>
    <row r="14" spans="1:8" ht="25.5">
      <c r="A14">
        <f>ROW()+'Info croisé'!$B$7-'Info croisé'!$B$14</f>
        <v>14</v>
      </c>
      <c r="B14">
        <f>ROW()+'Info croisé'!$B$2-'Info croisé'!$B$14</f>
        <v>16</v>
      </c>
      <c r="C14" s="1" t="str">
        <f ca="1">IF(ROW()&gt;'Info croisé'!$B$16,"",IF(INDIRECT(CONCATENATE("Référence!A",A14))&lt;&gt;"",INDIRECT(CONCATENATE("Référence!A",A14)),C13))</f>
        <v>Portabilité de l’infrastructure</v>
      </c>
      <c r="D14" s="1" t="str">
        <f ca="1" t="shared" si="0"/>
        <v>Couplage entre l'ENT et SGBD</v>
      </c>
      <c r="E14" s="1">
        <f ca="1" t="shared" si="1"/>
      </c>
      <c r="F14">
        <f ca="1">IF(AND(E14&lt;&gt;"",INDIRECT(CONCATENATE("Formulaire!L",B14,"C",'Info croisé'!$B$3),0)),"X","")</f>
      </c>
      <c r="G14">
        <f ca="1" t="shared" si="2"/>
      </c>
      <c r="H14">
        <f ca="1" t="shared" si="3"/>
      </c>
    </row>
    <row r="15" spans="1:8" ht="38.25">
      <c r="A15">
        <f>ROW()+'Info croisé'!$B$7-'Info croisé'!$B$14</f>
        <v>15</v>
      </c>
      <c r="B15">
        <f>ROW()+'Info croisé'!$B$2-'Info croisé'!$B$14</f>
        <v>17</v>
      </c>
      <c r="C15" s="1" t="str">
        <f ca="1">IF(ROW()&gt;'Info croisé'!$B$16,"",IF(INDIRECT(CONCATENATE("Référence!A",A15))&lt;&gt;"",INDIRECT(CONCATENATE("Référence!A",A15)),C14))</f>
        <v>Portabilité de l’infrastructure</v>
      </c>
      <c r="D15" s="1" t="str">
        <f ca="1" t="shared" si="0"/>
        <v>Couplage entre l'ENT et SGBD</v>
      </c>
      <c r="E15" s="1" t="str">
        <f ca="1" t="shared" si="1"/>
        <v>INF-10  : Existe-t-il au moins un SGBD utilisé par l’ENT qui ne puisse pas être remplacé par une autre de la même catégorie ?</v>
      </c>
      <c r="F15" t="str">
        <f ca="1">IF(AND(E15&lt;&gt;"",INDIRECT(CONCATENATE("Formulaire!L",B15,"C",'Info croisé'!$B$3),0)),"X","")</f>
        <v>X</v>
      </c>
      <c r="G15">
        <f ca="1" t="shared" si="2"/>
        <v>0</v>
      </c>
      <c r="H15">
        <f ca="1" t="shared" si="3"/>
        <v>1</v>
      </c>
    </row>
    <row r="16" spans="1:8" ht="38.25">
      <c r="A16">
        <f>ROW()+'Info croisé'!$B$7-'Info croisé'!$B$14</f>
        <v>16</v>
      </c>
      <c r="B16">
        <f>ROW()+'Info croisé'!$B$2-'Info croisé'!$B$14</f>
        <v>18</v>
      </c>
      <c r="C16" s="1" t="str">
        <f ca="1">IF(ROW()&gt;'Info croisé'!$B$16,"",IF(INDIRECT(CONCATENATE("Référence!A",A16))&lt;&gt;"",INDIRECT(CONCATENATE("Référence!A",A16)),C15))</f>
        <v>Portabilité de l’infrastructure</v>
      </c>
      <c r="D16" s="1" t="str">
        <f ca="1" t="shared" si="0"/>
        <v>Couplage entre l'ENT et SGBD</v>
      </c>
      <c r="E16" s="1" t="str">
        <f ca="1" t="shared" si="1"/>
        <v>INF-11  : Existe-t-il au moins un SGBD utilisé par l’ENT qui puisse être remplacée par une autre de la même catégorie ?</v>
      </c>
      <c r="F16" t="str">
        <f ca="1">IF(AND(E16&lt;&gt;"",INDIRECT(CONCATENATE("Formulaire!L",B16,"C",'Info croisé'!$B$3),0)),"X","")</f>
        <v>X</v>
      </c>
      <c r="G16">
        <f ca="1" t="shared" si="2"/>
        <v>1</v>
      </c>
      <c r="H16">
        <f ca="1" t="shared" si="3"/>
        <v>1</v>
      </c>
    </row>
    <row r="17" spans="1:8" ht="25.5">
      <c r="A17">
        <f>ROW()+'Info croisé'!$B$7-'Info croisé'!$B$14</f>
        <v>17</v>
      </c>
      <c r="B17">
        <f>ROW()+'Info croisé'!$B$2-'Info croisé'!$B$14</f>
        <v>19</v>
      </c>
      <c r="C17" s="1" t="str">
        <f ca="1">IF(ROW()&gt;'Info croisé'!$B$16,"",IF(INDIRECT(CONCATENATE("Référence!A",A17))&lt;&gt;"",INDIRECT(CONCATENATE("Référence!A",A17)),C16))</f>
        <v>Portabilité de l’infrastructure</v>
      </c>
      <c r="D17" s="1" t="str">
        <f ca="1" t="shared" si="0"/>
        <v>Couplage entre l'ENT et SGBD</v>
      </c>
      <c r="E17" s="1" t="str">
        <f ca="1" t="shared" si="1"/>
        <v>INF-12  : L’accès aux bases de données se fait-il par un middleware base de données ?</v>
      </c>
      <c r="F17" t="str">
        <f ca="1">IF(AND(E17&lt;&gt;"",INDIRECT(CONCATENATE("Formulaire!L",B17,"C",'Info croisé'!$B$3),0)),"X","")</f>
        <v>X</v>
      </c>
      <c r="G17">
        <f ca="1" t="shared" si="2"/>
        <v>1</v>
      </c>
      <c r="H17">
        <f ca="1" t="shared" si="3"/>
        <v>1</v>
      </c>
    </row>
    <row r="18" spans="1:8" ht="25.5">
      <c r="A18">
        <f>ROW()+'Info croisé'!$B$7-'Info croisé'!$B$14</f>
        <v>18</v>
      </c>
      <c r="B18">
        <f>ROW()+'Info croisé'!$B$2-'Info croisé'!$B$14</f>
        <v>20</v>
      </c>
      <c r="C18" s="1" t="str">
        <f ca="1">IF(ROW()&gt;'Info croisé'!$B$16,"",IF(INDIRECT(CONCATENATE("Référence!A",A18))&lt;&gt;"",INDIRECT(CONCATENATE("Référence!A",A18)),C17))</f>
        <v>Portabilité de l’infrastructure</v>
      </c>
      <c r="D18" s="1" t="str">
        <f ca="1" t="shared" si="0"/>
        <v>Couplage entre l'ENT et SGBD</v>
      </c>
      <c r="E18" s="1" t="str">
        <f ca="1" t="shared" si="1"/>
        <v>INF-13  : Utilise-t-on de façon exclusive du SQL standard ?</v>
      </c>
      <c r="F18">
        <f ca="1">IF(AND(E18&lt;&gt;"",INDIRECT(CONCATENATE("Formulaire!L",B18,"C",'Info croisé'!$B$3),0)),"X","")</f>
      </c>
      <c r="G18">
        <f aca="true" ca="1" t="shared" si="4" ref="G18:G81">IF(E18&lt;&gt;"",IF(F18="X",INDIRECT(CONCATENATE("Référence!G",A18)),INDIRECT(CONCATENATE("Référence!H",A18))),"")</f>
        <v>-1</v>
      </c>
      <c r="H18">
        <f aca="true" ca="1" t="shared" si="5" ref="H18:H81">IF(E18&lt;&gt;"",IF(INDIRECT(CONCATENATE("Référence!G",A18))&gt;0,INDIRECT(CONCATENATE("Référence!G",A18)),IF(INDIRECT(CONCATENATE("Référence!H",A18))&gt;0,INDIRECT(CONCATENATE("Référence!H",A18)),"")),"")</f>
        <v>1</v>
      </c>
    </row>
    <row r="19" spans="1:8" ht="25.5">
      <c r="A19">
        <f>ROW()+'Info croisé'!$B$7-'Info croisé'!$B$14</f>
        <v>19</v>
      </c>
      <c r="B19">
        <f>ROW()+'Info croisé'!$B$2-'Info croisé'!$B$14</f>
        <v>21</v>
      </c>
      <c r="C19" s="1" t="str">
        <f ca="1">IF(ROW()&gt;'Info croisé'!$B$16,"",IF(INDIRECT(CONCATENATE("Référence!A",A19))&lt;&gt;"",INDIRECT(CONCATENATE("Référence!A",A19)),C18))</f>
        <v>Portabilité de l’infrastructure</v>
      </c>
      <c r="D19" s="1" t="str">
        <f ca="1" t="shared" si="0"/>
        <v>ENT et messagerie</v>
      </c>
      <c r="E19" s="1">
        <f ca="1" t="shared" si="1"/>
      </c>
      <c r="F19">
        <f ca="1">IF(AND(E19&lt;&gt;"",INDIRECT(CONCATENATE("Formulaire!L",B19,"C",'Info croisé'!$B$3),0)),"X","")</f>
      </c>
      <c r="G19">
        <f ca="1" t="shared" si="4"/>
      </c>
      <c r="H19">
        <f ca="1" t="shared" si="5"/>
      </c>
    </row>
    <row r="20" spans="1:8" ht="38.25">
      <c r="A20">
        <f>ROW()+'Info croisé'!$B$7-'Info croisé'!$B$14</f>
        <v>20</v>
      </c>
      <c r="B20">
        <f>ROW()+'Info croisé'!$B$2-'Info croisé'!$B$14</f>
        <v>22</v>
      </c>
      <c r="C20" s="1" t="str">
        <f ca="1">IF(ROW()&gt;'Info croisé'!$B$16,"",IF(INDIRECT(CONCATENATE("Référence!A",A20))&lt;&gt;"",INDIRECT(CONCATENATE("Référence!A",A20)),C19))</f>
        <v>Portabilité de l’infrastructure</v>
      </c>
      <c r="D20" s="1" t="str">
        <f ca="1" t="shared" si="0"/>
        <v>ENT et messagerie</v>
      </c>
      <c r="E20" s="1" t="str">
        <f ca="1" t="shared" si="1"/>
        <v>INF-14  : L’ENT utilise-t-il des services de messagerie non basés sur des standards si des standards sont disponibles?</v>
      </c>
      <c r="F20" t="str">
        <f ca="1">IF(AND(E20&lt;&gt;"",INDIRECT(CONCATENATE("Formulaire!L",B20,"C",'Info croisé'!$B$3),0)),"X","")</f>
        <v>X</v>
      </c>
      <c r="G20">
        <f ca="1" t="shared" si="4"/>
        <v>0</v>
      </c>
      <c r="H20">
        <f ca="1" t="shared" si="5"/>
        <v>1</v>
      </c>
    </row>
    <row r="21" spans="1:8" ht="25.5">
      <c r="A21">
        <f>ROW()+'Info croisé'!$B$7-'Info croisé'!$B$14</f>
        <v>21</v>
      </c>
      <c r="B21">
        <f>ROW()+'Info croisé'!$B$2-'Info croisé'!$B$14</f>
        <v>23</v>
      </c>
      <c r="C21" s="1" t="str">
        <f ca="1">IF(ROW()&gt;'Info croisé'!$B$16,"",IF(INDIRECT(CONCATENATE("Référence!A",A21))&lt;&gt;"",INDIRECT(CONCATENATE("Référence!A",A21)),C20))</f>
        <v>Portabilité de l’infrastructure</v>
      </c>
      <c r="D21" s="1" t="str">
        <f ca="1" t="shared" si="0"/>
        <v>ENT et messagerie</v>
      </c>
      <c r="E21" s="1" t="str">
        <f ca="1" t="shared" si="1"/>
        <v>INF-15  : L’ENT utilise-t-il des services de messagerie basés sur des standards ?</v>
      </c>
      <c r="F21" t="str">
        <f ca="1">IF(AND(E21&lt;&gt;"",INDIRECT(CONCATENATE("Formulaire!L",B21,"C",'Info croisé'!$B$3),0)),"X","")</f>
        <v>X</v>
      </c>
      <c r="G21">
        <f ca="1" t="shared" si="4"/>
        <v>1</v>
      </c>
      <c r="H21">
        <f ca="1" t="shared" si="5"/>
        <v>1</v>
      </c>
    </row>
    <row r="22" spans="1:8" ht="25.5">
      <c r="A22">
        <f>ROW()+'Info croisé'!$B$7-'Info croisé'!$B$14</f>
        <v>22</v>
      </c>
      <c r="B22">
        <f>ROW()+'Info croisé'!$B$2-'Info croisé'!$B$14</f>
        <v>24</v>
      </c>
      <c r="C22" s="1" t="str">
        <f ca="1">IF(ROW()&gt;'Info croisé'!$B$16,"",IF(INDIRECT(CONCATENATE("Référence!A",A22))&lt;&gt;"",INDIRECT(CONCATENATE("Référence!A",A22)),C21))</f>
        <v>Portabilité de l’infrastructure</v>
      </c>
      <c r="D22" s="1" t="str">
        <f ca="1" t="shared" si="0"/>
        <v>ENT et annuaires de sécurité</v>
      </c>
      <c r="E22" s="1">
        <f ca="1" t="shared" si="1"/>
      </c>
      <c r="F22">
        <f ca="1">IF(AND(E22&lt;&gt;"",INDIRECT(CONCATENATE("Formulaire!L",B22,"C",'Info croisé'!$B$3),0)),"X","")</f>
      </c>
      <c r="G22">
        <f ca="1" t="shared" si="4"/>
      </c>
      <c r="H22">
        <f ca="1" t="shared" si="5"/>
      </c>
    </row>
    <row r="23" spans="1:8" ht="25.5">
      <c r="A23">
        <f>ROW()+'Info croisé'!$B$7-'Info croisé'!$B$14</f>
        <v>23</v>
      </c>
      <c r="B23">
        <f>ROW()+'Info croisé'!$B$2-'Info croisé'!$B$14</f>
        <v>25</v>
      </c>
      <c r="C23" s="1" t="str">
        <f ca="1">IF(ROW()&gt;'Info croisé'!$B$16,"",IF(INDIRECT(CONCATENATE("Référence!A",A23))&lt;&gt;"",INDIRECT(CONCATENATE("Référence!A",A23)),C22))</f>
        <v>Portabilité de l’infrastructure</v>
      </c>
      <c r="D23" s="1" t="str">
        <f ca="1" t="shared" si="0"/>
        <v>ENT et annuaires de sécurité</v>
      </c>
      <c r="E23" s="1" t="str">
        <f ca="1" t="shared" si="1"/>
        <v>INF-16  : L’ENT utilise-t-il un annuaire pour gérer les accès ?</v>
      </c>
      <c r="F23" t="str">
        <f ca="1">IF(AND(E23&lt;&gt;"",INDIRECT(CONCATENATE("Formulaire!L",B23,"C",'Info croisé'!$B$3),0)),"X","")</f>
        <v>X</v>
      </c>
      <c r="G23">
        <f ca="1" t="shared" si="4"/>
        <v>1</v>
      </c>
      <c r="H23">
        <f ca="1" t="shared" si="5"/>
        <v>1</v>
      </c>
    </row>
    <row r="24" spans="1:8" ht="25.5">
      <c r="A24">
        <f>ROW()+'Info croisé'!$B$7-'Info croisé'!$B$14</f>
        <v>24</v>
      </c>
      <c r="B24">
        <f>ROW()+'Info croisé'!$B$2-'Info croisé'!$B$14</f>
        <v>26</v>
      </c>
      <c r="C24" s="1" t="str">
        <f ca="1">IF(ROW()&gt;'Info croisé'!$B$16,"",IF(INDIRECT(CONCATENATE("Référence!A",A24))&lt;&gt;"",INDIRECT(CONCATENATE("Référence!A",A24)),C23))</f>
        <v>Portabilité de l’infrastructure</v>
      </c>
      <c r="D24" s="1" t="str">
        <f ca="1" t="shared" si="0"/>
        <v>ENT et annuaires de sécurité</v>
      </c>
      <c r="E24" s="1" t="str">
        <f ca="1" t="shared" si="1"/>
        <v>INF-17  : L’ENT utilise-t-il un annuaire compatible LDAP v3 ?</v>
      </c>
      <c r="F24" t="str">
        <f ca="1">IF(AND(E24&lt;&gt;"",INDIRECT(CONCATENATE("Formulaire!L",B24,"C",'Info croisé'!$B$3),0)),"X","")</f>
        <v>X</v>
      </c>
      <c r="G24">
        <f ca="1" t="shared" si="4"/>
        <v>1</v>
      </c>
      <c r="H24">
        <f ca="1" t="shared" si="5"/>
        <v>1</v>
      </c>
    </row>
    <row r="25" spans="1:8" ht="25.5">
      <c r="A25">
        <f>ROW()+'Info croisé'!$B$7-'Info croisé'!$B$14</f>
        <v>25</v>
      </c>
      <c r="B25">
        <f>ROW()+'Info croisé'!$B$2-'Info croisé'!$B$14</f>
        <v>27</v>
      </c>
      <c r="C25" s="1" t="str">
        <f ca="1">IF(ROW()&gt;'Info croisé'!$B$16,"",IF(INDIRECT(CONCATENATE("Référence!A",A25))&lt;&gt;"",INDIRECT(CONCATENATE("Référence!A",A25)),C24))</f>
        <v>Portabilité de l’infrastructure</v>
      </c>
      <c r="D25" s="1" t="str">
        <f ca="1" t="shared" si="0"/>
        <v>ENT et annuaires de sécurité</v>
      </c>
      <c r="E25" s="1" t="str">
        <f ca="1" t="shared" si="1"/>
        <v>INF-18  : Les importations/exportations avec l’annuaire se font-elles avec le format LDIF ?</v>
      </c>
      <c r="F25" t="str">
        <f ca="1">IF(AND(E25&lt;&gt;"",INDIRECT(CONCATENATE("Formulaire!L",B25,"C",'Info croisé'!$B$3),0)),"X","")</f>
        <v>X</v>
      </c>
      <c r="G25">
        <f ca="1" t="shared" si="4"/>
        <v>1</v>
      </c>
      <c r="H25">
        <f ca="1" t="shared" si="5"/>
        <v>1</v>
      </c>
    </row>
    <row r="26" spans="1:8" ht="25.5">
      <c r="A26">
        <f>ROW()+'Info croisé'!$B$7-'Info croisé'!$B$14</f>
        <v>26</v>
      </c>
      <c r="B26">
        <f>ROW()+'Info croisé'!$B$2-'Info croisé'!$B$14</f>
        <v>28</v>
      </c>
      <c r="C26" s="1" t="str">
        <f ca="1">IF(ROW()&gt;'Info croisé'!$B$16,"",IF(INDIRECT(CONCATENATE("Référence!A",A26))&lt;&gt;"",INDIRECT(CONCATENATE("Référence!A",A26)),C25))</f>
        <v>Portabilité de l’infrastructure</v>
      </c>
      <c r="D26" s="1" t="str">
        <f ca="1" t="shared" si="0"/>
        <v>ENT et annuaires de sécurité</v>
      </c>
      <c r="E26" s="1" t="str">
        <f ca="1" t="shared" si="1"/>
        <v>INF-19  : L’annuaire est-il utilisé pour gérer les ressources/profils/droits ?</v>
      </c>
      <c r="F26" t="str">
        <f ca="1">IF(AND(E26&lt;&gt;"",INDIRECT(CONCATENATE("Formulaire!L",B26,"C",'Info croisé'!$B$3),0)),"X","")</f>
        <v>X</v>
      </c>
      <c r="G26">
        <f ca="1" t="shared" si="4"/>
        <v>1</v>
      </c>
      <c r="H26">
        <f ca="1" t="shared" si="5"/>
        <v>1</v>
      </c>
    </row>
    <row r="27" spans="1:8" ht="38.25">
      <c r="A27">
        <f>ROW()+'Info croisé'!$B$7-'Info croisé'!$B$14</f>
        <v>27</v>
      </c>
      <c r="B27">
        <f>ROW()+'Info croisé'!$B$2-'Info croisé'!$B$14</f>
        <v>29</v>
      </c>
      <c r="C27" s="1" t="str">
        <f ca="1">IF(ROW()&gt;'Info croisé'!$B$16,"",IF(INDIRECT(CONCATENATE("Référence!A",A27))&lt;&gt;"",INDIRECT(CONCATENATE("Référence!A",A27)),C26))</f>
        <v>Portabilité de l’infrastructure</v>
      </c>
      <c r="D27" s="1" t="str">
        <f ca="1" t="shared" si="0"/>
        <v>ENT et annuaires de sécurité</v>
      </c>
      <c r="E27" s="1" t="str">
        <f ca="1" t="shared" si="1"/>
        <v>INF-20  : Utilise-t-on LDAP en tant que base de données pour gérer des informations autres celles liées à l’authentification et aux habilitations ? </v>
      </c>
      <c r="F27">
        <f ca="1">IF(AND(E27&lt;&gt;"",INDIRECT(CONCATENATE("Formulaire!L",B27,"C",'Info croisé'!$B$3),0)),"X","")</f>
      </c>
      <c r="G27">
        <f ca="1" t="shared" si="4"/>
        <v>1</v>
      </c>
      <c r="H27">
        <f ca="1" t="shared" si="5"/>
        <v>1</v>
      </c>
    </row>
    <row r="28" spans="1:8" ht="25.5">
      <c r="A28">
        <f>ROW()+'Info croisé'!$B$7-'Info croisé'!$B$14</f>
        <v>28</v>
      </c>
      <c r="B28">
        <f>ROW()+'Info croisé'!$B$2-'Info croisé'!$B$14</f>
        <v>30</v>
      </c>
      <c r="C28" s="1" t="str">
        <f ca="1">IF(ROW()&gt;'Info croisé'!$B$16,"",IF(INDIRECT(CONCATENATE("Référence!A",A28))&lt;&gt;"",INDIRECT(CONCATENATE("Référence!A",A28)),C27))</f>
        <v>Portabilité de l’infrastructure</v>
      </c>
      <c r="D28" s="1" t="str">
        <f ca="1" t="shared" si="0"/>
        <v>ENT et annuaires de sécurité</v>
      </c>
      <c r="E28" s="1" t="str">
        <f ca="1" t="shared" si="1"/>
        <v>INF-21  : L’ENT accède-t-il en écriture à l’annuaire hors de l’espace d’administration de l’annuaire ?</v>
      </c>
      <c r="F28">
        <f ca="1">IF(AND(E28&lt;&gt;"",INDIRECT(CONCATENATE("Formulaire!L",B28,"C",'Info croisé'!$B$3),0)),"X","")</f>
      </c>
      <c r="G28">
        <f ca="1" t="shared" si="4"/>
        <v>1</v>
      </c>
      <c r="H28">
        <f ca="1" t="shared" si="5"/>
        <v>1</v>
      </c>
    </row>
    <row r="29" spans="1:8" ht="25.5">
      <c r="A29">
        <f>ROW()+'Info croisé'!$B$7-'Info croisé'!$B$14</f>
        <v>29</v>
      </c>
      <c r="B29">
        <f>ROW()+'Info croisé'!$B$2-'Info croisé'!$B$14</f>
        <v>31</v>
      </c>
      <c r="C29" s="1" t="str">
        <f ca="1">IF(ROW()&gt;'Info croisé'!$B$16,"",IF(INDIRECT(CONCATENATE("Référence!A",A29))&lt;&gt;"",INDIRECT(CONCATENATE("Référence!A",A29)),C28))</f>
        <v>Portabilité de l’infrastructure</v>
      </c>
      <c r="D29" s="1" t="str">
        <f ca="1" t="shared" si="0"/>
        <v>ENT et annuaires de sécurité</v>
      </c>
      <c r="E29" s="1" t="str">
        <f ca="1" t="shared" si="1"/>
        <v>INF-22  : Utilise-t-on LDAP pour stocker des données non pérennes ?</v>
      </c>
      <c r="F29">
        <f ca="1">IF(AND(E29&lt;&gt;"",INDIRECT(CONCATENATE("Formulaire!L",B29,"C",'Info croisé'!$B$3),0)),"X","")</f>
      </c>
      <c r="G29">
        <f ca="1" t="shared" si="4"/>
        <v>1</v>
      </c>
      <c r="H29">
        <f ca="1" t="shared" si="5"/>
        <v>1</v>
      </c>
    </row>
    <row r="30" spans="1:8" ht="25.5">
      <c r="A30">
        <f>ROW()+'Info croisé'!$B$7-'Info croisé'!$B$14</f>
        <v>30</v>
      </c>
      <c r="B30">
        <f>ROW()+'Info croisé'!$B$2-'Info croisé'!$B$14</f>
        <v>32</v>
      </c>
      <c r="C30" s="1" t="str">
        <f ca="1">IF(ROW()&gt;'Info croisé'!$B$16,"",IF(INDIRECT(CONCATENATE("Référence!A",A30))&lt;&gt;"",INDIRECT(CONCATENATE("Référence!A",A30)),C29))</f>
        <v>Portabilité de l’infrastructure</v>
      </c>
      <c r="D30" s="1" t="str">
        <f ca="1" t="shared" si="0"/>
        <v>ENT et annuaires de sécurité</v>
      </c>
      <c r="E30" s="1" t="str">
        <f ca="1" t="shared" si="1"/>
        <v>INF-23  : Le stockage de données dans LDAP est-il sous forme relationnelle ? </v>
      </c>
      <c r="F30">
        <f ca="1">IF(AND(E30&lt;&gt;"",INDIRECT(CONCATENATE("Formulaire!L",B30,"C",'Info croisé'!$B$3),0)),"X","")</f>
      </c>
      <c r="G30">
        <f ca="1" t="shared" si="4"/>
        <v>1</v>
      </c>
      <c r="H30">
        <f ca="1" t="shared" si="5"/>
        <v>1</v>
      </c>
    </row>
    <row r="31" spans="1:8" ht="25.5">
      <c r="A31">
        <f>ROW()+'Info croisé'!$B$7-'Info croisé'!$B$14</f>
        <v>31</v>
      </c>
      <c r="B31">
        <f>ROW()+'Info croisé'!$B$2-'Info croisé'!$B$14</f>
        <v>33</v>
      </c>
      <c r="C31" s="1" t="str">
        <f ca="1">IF(ROW()&gt;'Info croisé'!$B$16,"",IF(INDIRECT(CONCATENATE("Référence!A",A31))&lt;&gt;"",INDIRECT(CONCATENATE("Référence!A",A31)),C30))</f>
        <v>Portabilité de l’infrastructure</v>
      </c>
      <c r="D31" s="1" t="str">
        <f ca="1" t="shared" si="0"/>
        <v>Interopérabilité des logs</v>
      </c>
      <c r="E31" s="1">
        <f ca="1" t="shared" si="1"/>
      </c>
      <c r="F31">
        <f ca="1">IF(AND(E31&lt;&gt;"",INDIRECT(CONCATENATE("Formulaire!L",B31,"C",'Info croisé'!$B$3),0)),"X","")</f>
      </c>
      <c r="G31">
        <f ca="1" t="shared" si="4"/>
      </c>
      <c r="H31">
        <f ca="1" t="shared" si="5"/>
      </c>
    </row>
    <row r="32" spans="1:8" ht="38.25">
      <c r="A32">
        <f>ROW()+'Info croisé'!$B$7-'Info croisé'!$B$14</f>
        <v>32</v>
      </c>
      <c r="B32">
        <f>ROW()+'Info croisé'!$B$2-'Info croisé'!$B$14</f>
        <v>34</v>
      </c>
      <c r="C32" s="1" t="str">
        <f ca="1">IF(ROW()&gt;'Info croisé'!$B$16,"",IF(INDIRECT(CONCATENATE("Référence!A",A32))&lt;&gt;"",INDIRECT(CONCATENATE("Référence!A",A32)),C31))</f>
        <v>Portabilité de l’infrastructure</v>
      </c>
      <c r="D32" s="1" t="str">
        <f ca="1" t="shared" si="0"/>
        <v>Interopérabilité des logs</v>
      </c>
      <c r="E32" s="1" t="str">
        <f ca="1" t="shared" si="1"/>
        <v>INF-24  : L’ENT offre-t-il des logs permettant de détecter les causes d’erreurs et les problèmes de sécurité?</v>
      </c>
      <c r="F32" t="str">
        <f ca="1">IF(AND(E32&lt;&gt;"",INDIRECT(CONCATENATE("Formulaire!L",B32,"C",'Info croisé'!$B$3),0)),"X","")</f>
        <v>X</v>
      </c>
      <c r="G32">
        <f ca="1" t="shared" si="4"/>
        <v>1</v>
      </c>
      <c r="H32">
        <f ca="1" t="shared" si="5"/>
        <v>1</v>
      </c>
    </row>
    <row r="33" spans="1:8" ht="25.5">
      <c r="A33">
        <f>ROW()+'Info croisé'!$B$7-'Info croisé'!$B$14</f>
        <v>33</v>
      </c>
      <c r="B33">
        <f>ROW()+'Info croisé'!$B$2-'Info croisé'!$B$14</f>
        <v>35</v>
      </c>
      <c r="C33" s="1" t="str">
        <f ca="1">IF(ROW()&gt;'Info croisé'!$B$16,"",IF(INDIRECT(CONCATENATE("Référence!A",A33))&lt;&gt;"",INDIRECT(CONCATENATE("Référence!A",A33)),C32))</f>
        <v>Portabilité de l’infrastructure</v>
      </c>
      <c r="D33" s="1" t="str">
        <f ca="1" t="shared" si="0"/>
        <v>Interopérabilité des logs</v>
      </c>
      <c r="E33" s="1" t="str">
        <f ca="1" t="shared" si="1"/>
        <v>INF-25  : Les logs sont-ils exploitables avec des outils tiers ? </v>
      </c>
      <c r="F33" t="str">
        <f ca="1">IF(AND(E33&lt;&gt;"",INDIRECT(CONCATENATE("Formulaire!L",B33,"C",'Info croisé'!$B$3),0)),"X","")</f>
        <v>X</v>
      </c>
      <c r="G33">
        <f ca="1" t="shared" si="4"/>
        <v>1</v>
      </c>
      <c r="H33">
        <f ca="1" t="shared" si="5"/>
        <v>1</v>
      </c>
    </row>
    <row r="34" spans="1:8" ht="25.5">
      <c r="A34">
        <f>ROW()+'Info croisé'!$B$7-'Info croisé'!$B$14</f>
        <v>34</v>
      </c>
      <c r="B34">
        <f>ROW()+'Info croisé'!$B$2-'Info croisé'!$B$14</f>
        <v>36</v>
      </c>
      <c r="C34" s="1" t="str">
        <f ca="1">IF(ROW()&gt;'Info croisé'!$B$16,"",IF(INDIRECT(CONCATENATE("Référence!A",A34))&lt;&gt;"",INDIRECT(CONCATENATE("Référence!A",A34)),C33))</f>
        <v>Portabilité de l’infrastructure</v>
      </c>
      <c r="D34" s="1" t="str">
        <f ca="1" t="shared" si="0"/>
        <v>Interopérabilité des logs</v>
      </c>
      <c r="E34" s="1" t="str">
        <f ca="1" t="shared" si="1"/>
        <v>INF-26  : Les logs sont-ils compatibles syslog ?</v>
      </c>
      <c r="F34" t="str">
        <f ca="1">IF(AND(E34&lt;&gt;"",INDIRECT(CONCATENATE("Formulaire!L",B34,"C",'Info croisé'!$B$3),0)),"X","")</f>
        <v>X</v>
      </c>
      <c r="G34">
        <f ca="1" t="shared" si="4"/>
        <v>1</v>
      </c>
      <c r="H34">
        <f ca="1" t="shared" si="5"/>
        <v>1</v>
      </c>
    </row>
    <row r="35" spans="1:8" ht="25.5">
      <c r="A35">
        <f>ROW()+'Info croisé'!$B$7-'Info croisé'!$B$14</f>
        <v>35</v>
      </c>
      <c r="B35">
        <f>ROW()+'Info croisé'!$B$2-'Info croisé'!$B$14</f>
        <v>37</v>
      </c>
      <c r="C35" s="1" t="str">
        <f ca="1">IF(ROW()&gt;'Info croisé'!$B$16,"",IF(INDIRECT(CONCATENATE("Référence!A",A35))&lt;&gt;"",INDIRECT(CONCATENATE("Référence!A",A35)),C34))</f>
        <v>Interopérabilité des services d’échanges</v>
      </c>
      <c r="D35" s="1">
        <f ca="1" t="shared" si="0"/>
      </c>
      <c r="E35" s="1">
        <f ca="1" t="shared" si="1"/>
      </c>
      <c r="F35">
        <f ca="1">IF(AND(E35&lt;&gt;"",INDIRECT(CONCATENATE("Formulaire!L",B35,"C",'Info croisé'!$B$3),0)),"X","")</f>
      </c>
      <c r="G35">
        <f ca="1" t="shared" si="4"/>
      </c>
      <c r="H35">
        <f ca="1" t="shared" si="5"/>
      </c>
    </row>
    <row r="36" spans="1:8" ht="25.5">
      <c r="A36">
        <f>ROW()+'Info croisé'!$B$7-'Info croisé'!$B$14</f>
        <v>36</v>
      </c>
      <c r="B36">
        <f>ROW()+'Info croisé'!$B$2-'Info croisé'!$B$14</f>
        <v>38</v>
      </c>
      <c r="C36" s="1" t="str">
        <f ca="1">IF(ROW()&gt;'Info croisé'!$B$16,"",IF(INDIRECT(CONCATENATE("Référence!A",A36))&lt;&gt;"",INDIRECT(CONCATENATE("Référence!A",A36)),C35))</f>
        <v>Interopérabilité des services d’échanges</v>
      </c>
      <c r="D36" s="1" t="str">
        <f ca="1" t="shared" si="0"/>
        <v>L'ENT et les services</v>
      </c>
      <c r="E36" s="1">
        <f ca="1" t="shared" si="1"/>
      </c>
      <c r="F36">
        <f ca="1">IF(AND(E36&lt;&gt;"",INDIRECT(CONCATENATE("Formulaire!L",B36,"C",'Info croisé'!$B$3),0)),"X","")</f>
      </c>
      <c r="G36">
        <f ca="1" t="shared" si="4"/>
      </c>
      <c r="H36">
        <f ca="1" t="shared" si="5"/>
      </c>
    </row>
    <row r="37" spans="1:8" ht="25.5">
      <c r="A37">
        <f>ROW()+'Info croisé'!$B$7-'Info croisé'!$B$14</f>
        <v>37</v>
      </c>
      <c r="B37">
        <f>ROW()+'Info croisé'!$B$2-'Info croisé'!$B$14</f>
        <v>39</v>
      </c>
      <c r="C37" s="1" t="str">
        <f ca="1">IF(ROW()&gt;'Info croisé'!$B$16,"",IF(INDIRECT(CONCATENATE("Référence!A",A37))&lt;&gt;"",INDIRECT(CONCATENATE("Référence!A",A37)),C36))</f>
        <v>Interopérabilité des services d’échanges</v>
      </c>
      <c r="D37" s="1" t="str">
        <f ca="1" t="shared" si="0"/>
        <v>L'ENT et les services</v>
      </c>
      <c r="E37" s="1" t="str">
        <f ca="1" t="shared" si="1"/>
        <v>SER-1  : L’ENT est-il compatible avec les protocoles standards du marché ?</v>
      </c>
      <c r="F37" t="str">
        <f ca="1">IF(AND(E37&lt;&gt;"",INDIRECT(CONCATENATE("Formulaire!L",B37,"C",'Info croisé'!$B$3),0)),"X","")</f>
        <v>X</v>
      </c>
      <c r="G37">
        <f ca="1" t="shared" si="4"/>
        <v>1</v>
      </c>
      <c r="H37">
        <f ca="1" t="shared" si="5"/>
        <v>1</v>
      </c>
    </row>
    <row r="38" spans="1:8" ht="25.5">
      <c r="A38">
        <f>ROW()+'Info croisé'!$B$7-'Info croisé'!$B$14</f>
        <v>38</v>
      </c>
      <c r="B38">
        <f>ROW()+'Info croisé'!$B$2-'Info croisé'!$B$14</f>
        <v>40</v>
      </c>
      <c r="C38" s="1" t="str">
        <f ca="1">IF(ROW()&gt;'Info croisé'!$B$16,"",IF(INDIRECT(CONCATENATE("Référence!A",A38))&lt;&gt;"",INDIRECT(CONCATENATE("Référence!A",A38)),C37))</f>
        <v>Interopérabilité des services d’échanges</v>
      </c>
      <c r="D38" s="1" t="str">
        <f ca="1" t="shared" si="0"/>
        <v>L'ENT et les services</v>
      </c>
      <c r="E38" s="1" t="str">
        <f ca="1" t="shared" si="1"/>
        <v>SER-2  : L’ENT supporte-t-il les services WEB ?</v>
      </c>
      <c r="F38" t="str">
        <f ca="1">IF(AND(E38&lt;&gt;"",INDIRECT(CONCATENATE("Formulaire!L",B38,"C",'Info croisé'!$B$3),0)),"X","")</f>
        <v>X</v>
      </c>
      <c r="G38">
        <f ca="1" t="shared" si="4"/>
        <v>1</v>
      </c>
      <c r="H38">
        <f ca="1" t="shared" si="5"/>
        <v>1</v>
      </c>
    </row>
    <row r="39" spans="1:8" ht="25.5">
      <c r="A39">
        <f>ROW()+'Info croisé'!$B$7-'Info croisé'!$B$14</f>
        <v>39</v>
      </c>
      <c r="B39">
        <f>ROW()+'Info croisé'!$B$2-'Info croisé'!$B$14</f>
        <v>41</v>
      </c>
      <c r="C39" s="1" t="str">
        <f ca="1">IF(ROW()&gt;'Info croisé'!$B$16,"",IF(INDIRECT(CONCATENATE("Référence!A",A39))&lt;&gt;"",INDIRECT(CONCATENATE("Référence!A",A39)),C38))</f>
        <v>Interopérabilité des services d’échanges</v>
      </c>
      <c r="D39" s="1" t="str">
        <f ca="1" t="shared" si="0"/>
        <v>L'ENT et les services</v>
      </c>
      <c r="E39" s="1" t="str">
        <f ca="1" t="shared" si="1"/>
        <v>SER-3  : L’ENT permet-il une présentation et un accès unifié aux services ?</v>
      </c>
      <c r="F39" t="str">
        <f ca="1">IF(AND(E39&lt;&gt;"",INDIRECT(CONCATENATE("Formulaire!L",B39,"C",'Info croisé'!$B$3),0)),"X","")</f>
        <v>X</v>
      </c>
      <c r="G39">
        <f ca="1" t="shared" si="4"/>
        <v>1</v>
      </c>
      <c r="H39">
        <f ca="1" t="shared" si="5"/>
        <v>1</v>
      </c>
    </row>
    <row r="40" spans="1:8" ht="25.5">
      <c r="A40">
        <f>ROW()+'Info croisé'!$B$7-'Info croisé'!$B$14</f>
        <v>40</v>
      </c>
      <c r="B40">
        <f>ROW()+'Info croisé'!$B$2-'Info croisé'!$B$14</f>
        <v>42</v>
      </c>
      <c r="C40" s="1" t="str">
        <f ca="1">IF(ROW()&gt;'Info croisé'!$B$16,"",IF(INDIRECT(CONCATENATE("Référence!A",A40))&lt;&gt;"",INDIRECT(CONCATENATE("Référence!A",A40)),C39))</f>
        <v>Interopérabilité des services d’échanges</v>
      </c>
      <c r="D40" s="1" t="str">
        <f ca="1" t="shared" si="0"/>
        <v>L'ENT et les services</v>
      </c>
      <c r="E40" s="1" t="str">
        <f ca="1" t="shared" si="1"/>
        <v>SER-4  : Le fond est-il séparé de la forme ?</v>
      </c>
      <c r="F40" t="str">
        <f ca="1">IF(AND(E40&lt;&gt;"",INDIRECT(CONCATENATE("Formulaire!L",B40,"C",'Info croisé'!$B$3),0)),"X","")</f>
        <v>X</v>
      </c>
      <c r="G40">
        <f ca="1" t="shared" si="4"/>
        <v>1</v>
      </c>
      <c r="H40">
        <f ca="1" t="shared" si="5"/>
        <v>1</v>
      </c>
    </row>
    <row r="41" spans="1:8" ht="38.25">
      <c r="A41">
        <f>ROW()+'Info croisé'!$B$7-'Info croisé'!$B$14</f>
        <v>41</v>
      </c>
      <c r="B41">
        <f>ROW()+'Info croisé'!$B$2-'Info croisé'!$B$14</f>
        <v>43</v>
      </c>
      <c r="C41" s="1" t="str">
        <f ca="1">IF(ROW()&gt;'Info croisé'!$B$16,"",IF(INDIRECT(CONCATENATE("Référence!A",A41))&lt;&gt;"",INDIRECT(CONCATENATE("Référence!A",A41)),C40))</f>
        <v>Interopérabilité des services d’échanges</v>
      </c>
      <c r="D41" s="1" t="str">
        <f ca="1" t="shared" si="0"/>
        <v>L'ENT et les services</v>
      </c>
      <c r="E41" s="1" t="str">
        <f ca="1" t="shared" si="1"/>
        <v>SER-5  : Existant informatique : pas d’existant à rendre disponible à l’extérieur ou études de solutions EAI pour le faire  </v>
      </c>
      <c r="F41" t="str">
        <f ca="1">IF(AND(E41&lt;&gt;"",INDIRECT(CONCATENATE("Formulaire!L",B41,"C",'Info croisé'!$B$3),0)),"X","")</f>
        <v>X</v>
      </c>
      <c r="G41">
        <f ca="1" t="shared" si="4"/>
        <v>1</v>
      </c>
      <c r="H41">
        <f ca="1" t="shared" si="5"/>
        <v>1</v>
      </c>
    </row>
    <row r="42" spans="1:8" ht="38.25">
      <c r="A42">
        <f>ROW()+'Info croisé'!$B$7-'Info croisé'!$B$14</f>
        <v>42</v>
      </c>
      <c r="B42">
        <f>ROW()+'Info croisé'!$B$2-'Info croisé'!$B$14</f>
        <v>44</v>
      </c>
      <c r="C42" s="1" t="str">
        <f ca="1">IF(ROW()&gt;'Info croisé'!$B$16,"",IF(INDIRECT(CONCATENATE("Référence!A",A42))&lt;&gt;"",INDIRECT(CONCATENATE("Référence!A",A42)),C41))</f>
        <v>Interopérabilité des services d’échanges</v>
      </c>
      <c r="D42" s="1" t="str">
        <f ca="1" t="shared" si="0"/>
        <v>L'ENT et les services</v>
      </c>
      <c r="E42" s="1" t="str">
        <f ca="1" t="shared" si="1"/>
        <v>SER-6  : Quelles sont les contraintes techniques pour exploiter l’interopérabilité de l’ENT qui ne sont pas spécifiées dans l’annexe interopérabilité ?</v>
      </c>
      <c r="F42">
        <f ca="1">IF(AND(E42&lt;&gt;"",INDIRECT(CONCATENATE("Formulaire!L",B42,"C",'Info croisé'!$B$3),0)),"X","")</f>
      </c>
      <c r="G42">
        <f ca="1" t="shared" si="4"/>
        <v>0</v>
      </c>
      <c r="H42">
        <f ca="1" t="shared" si="5"/>
      </c>
    </row>
    <row r="43" spans="1:8" ht="25.5">
      <c r="A43">
        <f>ROW()+'Info croisé'!$B$7-'Info croisé'!$B$14</f>
        <v>43</v>
      </c>
      <c r="B43">
        <f>ROW()+'Info croisé'!$B$2-'Info croisé'!$B$14</f>
        <v>45</v>
      </c>
      <c r="C43" s="1" t="str">
        <f ca="1">IF(ROW()&gt;'Info croisé'!$B$16,"",IF(INDIRECT(CONCATENATE("Référence!A",A43))&lt;&gt;"",INDIRECT(CONCATENATE("Référence!A",A43)),C42))</f>
        <v>Interopérabilité des services d’échanges</v>
      </c>
      <c r="D43" s="1" t="str">
        <f ca="1" t="shared" si="0"/>
        <v>Caractéristiques des services publiés</v>
      </c>
      <c r="E43" s="1">
        <f ca="1" t="shared" si="1"/>
      </c>
      <c r="F43">
        <f ca="1">IF(AND(E43&lt;&gt;"",INDIRECT(CONCATENATE("Formulaire!L",B43,"C",'Info croisé'!$B$3),0)),"X","")</f>
      </c>
      <c r="G43">
        <f ca="1" t="shared" si="4"/>
      </c>
      <c r="H43">
        <f ca="1" t="shared" si="5"/>
      </c>
    </row>
    <row r="44" spans="1:8" ht="25.5">
      <c r="A44">
        <f>ROW()+'Info croisé'!$B$7-'Info croisé'!$B$14</f>
        <v>44</v>
      </c>
      <c r="B44">
        <f>ROW()+'Info croisé'!$B$2-'Info croisé'!$B$14</f>
        <v>46</v>
      </c>
      <c r="C44" s="1" t="str">
        <f ca="1">IF(ROW()&gt;'Info croisé'!$B$16,"",IF(INDIRECT(CONCATENATE("Référence!A",A44))&lt;&gt;"",INDIRECT(CONCATENATE("Référence!A",A44)),C43))</f>
        <v>Interopérabilité des services d’échanges</v>
      </c>
      <c r="D44" s="1" t="str">
        <f ca="1" t="shared" si="0"/>
        <v>Caractéristiques des services publiés</v>
      </c>
      <c r="E44" s="1" t="str">
        <f ca="1" t="shared" si="1"/>
        <v>SER-7  : Les services publiés associés à l’architecture de service de l’ENT sont-ils des services WEB ?</v>
      </c>
      <c r="F44" t="str">
        <f ca="1">IF(AND(E44&lt;&gt;"",INDIRECT(CONCATENATE("Formulaire!L",B44,"C",'Info croisé'!$B$3),0)),"X","")</f>
        <v>X</v>
      </c>
      <c r="G44">
        <f ca="1" t="shared" si="4"/>
        <v>1</v>
      </c>
      <c r="H44">
        <f ca="1" t="shared" si="5"/>
        <v>1</v>
      </c>
    </row>
    <row r="45" spans="1:8" ht="25.5">
      <c r="A45">
        <f>ROW()+'Info croisé'!$B$7-'Info croisé'!$B$14</f>
        <v>45</v>
      </c>
      <c r="B45">
        <f>ROW()+'Info croisé'!$B$2-'Info croisé'!$B$14</f>
        <v>47</v>
      </c>
      <c r="C45" s="1" t="str">
        <f ca="1">IF(ROW()&gt;'Info croisé'!$B$16,"",IF(INDIRECT(CONCATENATE("Référence!A",A45))&lt;&gt;"",INDIRECT(CONCATENATE("Référence!A",A45)),C44))</f>
        <v>Interopérabilité des services d’échanges</v>
      </c>
      <c r="D45" s="1" t="str">
        <f ca="1" t="shared" si="0"/>
        <v>Caractéristiques des services publiés</v>
      </c>
      <c r="E45" s="1" t="str">
        <f ca="1" t="shared" si="1"/>
        <v>SER-8  : Utilise-t-on SOAP pour les services WEB ?</v>
      </c>
      <c r="F45" t="str">
        <f ca="1">IF(AND(E45&lt;&gt;"",INDIRECT(CONCATENATE("Formulaire!L",B45,"C",'Info croisé'!$B$3),0)),"X","")</f>
        <v>X</v>
      </c>
      <c r="G45">
        <f ca="1" t="shared" si="4"/>
        <v>1</v>
      </c>
      <c r="H45">
        <f ca="1" t="shared" si="5"/>
        <v>1</v>
      </c>
    </row>
    <row r="46" spans="1:8" ht="25.5">
      <c r="A46">
        <f>ROW()+'Info croisé'!$B$7-'Info croisé'!$B$14</f>
        <v>46</v>
      </c>
      <c r="B46">
        <f>ROW()+'Info croisé'!$B$2-'Info croisé'!$B$14</f>
        <v>48</v>
      </c>
      <c r="C46" s="1" t="str">
        <f ca="1">IF(ROW()&gt;'Info croisé'!$B$16,"",IF(INDIRECT(CONCATENATE("Référence!A",A46))&lt;&gt;"",INDIRECT(CONCATENATE("Référence!A",A46)),C45))</f>
        <v>Interopérabilité des services d’échanges</v>
      </c>
      <c r="D46" s="1" t="str">
        <f ca="1" t="shared" si="0"/>
        <v>Caractéristiques des services publiés</v>
      </c>
      <c r="E46" s="1" t="str">
        <f ca="1" t="shared" si="1"/>
        <v>SER-9  : Utilise-t-on WSDL pour les services WEB ?</v>
      </c>
      <c r="F46" t="str">
        <f ca="1">IF(AND(E46&lt;&gt;"",INDIRECT(CONCATENATE("Formulaire!L",B46,"C",'Info croisé'!$B$3),0)),"X","")</f>
        <v>X</v>
      </c>
      <c r="G46">
        <f ca="1" t="shared" si="4"/>
        <v>1</v>
      </c>
      <c r="H46">
        <f ca="1" t="shared" si="5"/>
        <v>1</v>
      </c>
    </row>
    <row r="47" spans="1:8" ht="25.5">
      <c r="A47">
        <f>ROW()+'Info croisé'!$B$7-'Info croisé'!$B$14</f>
        <v>47</v>
      </c>
      <c r="B47">
        <f>ROW()+'Info croisé'!$B$2-'Info croisé'!$B$14</f>
        <v>49</v>
      </c>
      <c r="C47" s="1" t="str">
        <f ca="1">IF(ROW()&gt;'Info croisé'!$B$16,"",IF(INDIRECT(CONCATENATE("Référence!A",A47))&lt;&gt;"",INDIRECT(CONCATENATE("Référence!A",A47)),C46))</f>
        <v>Interopérabilité des services d’échanges</v>
      </c>
      <c r="D47" s="1" t="str">
        <f ca="1" t="shared" si="0"/>
        <v>Caractéristiques des services publiés</v>
      </c>
      <c r="E47" s="1" t="str">
        <f ca="1" t="shared" si="1"/>
        <v>SER-10  : Utilise-t-on UDDI pour les services WEB ?</v>
      </c>
      <c r="F47" t="str">
        <f ca="1">IF(AND(E47&lt;&gt;"",INDIRECT(CONCATENATE("Formulaire!L",B47,"C",'Info croisé'!$B$3),0)),"X","")</f>
        <v>X</v>
      </c>
      <c r="G47">
        <f ca="1" t="shared" si="4"/>
        <v>0</v>
      </c>
      <c r="H47">
        <f ca="1" t="shared" si="5"/>
      </c>
    </row>
    <row r="48" spans="1:8" ht="51">
      <c r="A48">
        <f>ROW()+'Info croisé'!$B$7-'Info croisé'!$B$14</f>
        <v>48</v>
      </c>
      <c r="B48">
        <f>ROW()+'Info croisé'!$B$2-'Info croisé'!$B$14</f>
        <v>50</v>
      </c>
      <c r="C48" s="1" t="str">
        <f ca="1">IF(ROW()&gt;'Info croisé'!$B$16,"",IF(INDIRECT(CONCATENATE("Référence!A",A48))&lt;&gt;"",INDIRECT(CONCATENATE("Référence!A",A48)),C47))</f>
        <v>Interopérabilité des services d’échanges</v>
      </c>
      <c r="D48" s="1" t="str">
        <f ca="1" t="shared" si="0"/>
        <v>Caractéristiques des services publiés</v>
      </c>
      <c r="E48" s="1" t="str">
        <f ca="1" t="shared" si="1"/>
        <v>SER-11  : Les services publiés sur le portail peuvent-ils être mis un autre ENT sans programmation ( interface conforme à la recommandation WSRP du consortium OASIS, contrôle serveur .NET) ?</v>
      </c>
      <c r="F48" t="str">
        <f ca="1">IF(AND(E48&lt;&gt;"",INDIRECT(CONCATENATE("Formulaire!L",B48,"C",'Info croisé'!$B$3),0)),"X","")</f>
        <v>X</v>
      </c>
      <c r="G48">
        <f ca="1" t="shared" si="4"/>
        <v>1</v>
      </c>
      <c r="H48">
        <f ca="1" t="shared" si="5"/>
        <v>1</v>
      </c>
    </row>
    <row r="49" spans="1:8" ht="25.5">
      <c r="A49">
        <f>ROW()+'Info croisé'!$B$7-'Info croisé'!$B$14</f>
        <v>49</v>
      </c>
      <c r="B49">
        <f>ROW()+'Info croisé'!$B$2-'Info croisé'!$B$14</f>
        <v>51</v>
      </c>
      <c r="C49" s="1" t="str">
        <f ca="1">IF(ROW()&gt;'Info croisé'!$B$16,"",IF(INDIRECT(CONCATENATE("Référence!A",A49))&lt;&gt;"",INDIRECT(CONCATENATE("Référence!A",A49)),C48))</f>
        <v>Interopérabilité des services d’échanges</v>
      </c>
      <c r="D49" s="1" t="str">
        <f ca="1" t="shared" si="0"/>
        <v>Caractéristiques des services publiés</v>
      </c>
      <c r="E49" s="1" t="str">
        <f ca="1" t="shared" si="1"/>
        <v>SER-12  : Les services publiés de l’ENT sont-ils recensés dans un annuaire UDDI au ministère ?</v>
      </c>
      <c r="F49" t="str">
        <f ca="1">IF(AND(E49&lt;&gt;"",INDIRECT(CONCATENATE("Formulaire!L",B49,"C",'Info croisé'!$B$3),0)),"X","")</f>
        <v>X</v>
      </c>
      <c r="G49">
        <f ca="1" t="shared" si="4"/>
        <v>0</v>
      </c>
      <c r="H49">
        <f ca="1" t="shared" si="5"/>
      </c>
    </row>
    <row r="50" spans="1:8" ht="25.5">
      <c r="A50">
        <f>ROW()+'Info croisé'!$B$7-'Info croisé'!$B$14</f>
        <v>50</v>
      </c>
      <c r="B50">
        <f>ROW()+'Info croisé'!$B$2-'Info croisé'!$B$14</f>
        <v>52</v>
      </c>
      <c r="C50" s="1" t="str">
        <f ca="1">IF(ROW()&gt;'Info croisé'!$B$16,"",IF(INDIRECT(CONCATENATE("Référence!A",A50))&lt;&gt;"",INDIRECT(CONCATENATE("Référence!A",A50)),C49))</f>
        <v>Interopérabilité des services d’échanges</v>
      </c>
      <c r="D50" s="1" t="str">
        <f ca="1" t="shared" si="0"/>
        <v>Caractéristiques des services publiés</v>
      </c>
      <c r="E50" s="1" t="str">
        <f ca="1" t="shared" si="1"/>
        <v>SER-13  : Les services en lignes proposent-ils des interfaces ouvertes ?</v>
      </c>
      <c r="F50" t="str">
        <f ca="1">IF(AND(E50&lt;&gt;"",INDIRECT(CONCATENATE("Formulaire!L",B50,"C",'Info croisé'!$B$3),0)),"X","")</f>
        <v>X</v>
      </c>
      <c r="G50">
        <f ca="1" t="shared" si="4"/>
        <v>1</v>
      </c>
      <c r="H50">
        <f ca="1" t="shared" si="5"/>
        <v>1</v>
      </c>
    </row>
    <row r="51" spans="1:8" ht="25.5">
      <c r="A51">
        <f>ROW()+'Info croisé'!$B$7-'Info croisé'!$B$14</f>
        <v>51</v>
      </c>
      <c r="B51">
        <f>ROW()+'Info croisé'!$B$2-'Info croisé'!$B$14</f>
        <v>53</v>
      </c>
      <c r="C51" s="1" t="str">
        <f ca="1">IF(ROW()&gt;'Info croisé'!$B$16,"",IF(INDIRECT(CONCATENATE("Référence!A",A51))&lt;&gt;"",INDIRECT(CONCATENATE("Référence!A",A51)),C50))</f>
        <v>Interopérabilité des services d’échanges</v>
      </c>
      <c r="D51" s="1" t="str">
        <f ca="1" t="shared" si="0"/>
        <v>Communication entre services</v>
      </c>
      <c r="E51" s="1">
        <f ca="1" t="shared" si="1"/>
      </c>
      <c r="F51">
        <f ca="1">IF(AND(E51&lt;&gt;"",INDIRECT(CONCATENATE("Formulaire!L",B51,"C",'Info croisé'!$B$3),0)),"X","")</f>
      </c>
      <c r="G51">
        <f ca="1" t="shared" si="4"/>
      </c>
      <c r="H51">
        <f ca="1" t="shared" si="5"/>
      </c>
    </row>
    <row r="52" spans="1:8" ht="38.25">
      <c r="A52">
        <f>ROW()+'Info croisé'!$B$7-'Info croisé'!$B$14</f>
        <v>52</v>
      </c>
      <c r="B52">
        <f>ROW()+'Info croisé'!$B$2-'Info croisé'!$B$14</f>
        <v>54</v>
      </c>
      <c r="C52" s="1" t="str">
        <f ca="1">IF(ROW()&gt;'Info croisé'!$B$16,"",IF(INDIRECT(CONCATENATE("Référence!A",A52))&lt;&gt;"",INDIRECT(CONCATENATE("Référence!A",A52)),C51))</f>
        <v>Interopérabilité des services d’échanges</v>
      </c>
      <c r="D52" s="1" t="str">
        <f ca="1" t="shared" si="0"/>
        <v>Communication entre services</v>
      </c>
      <c r="E52" s="1" t="str">
        <f ca="1" t="shared" si="1"/>
        <v>SER-14  : Les services logiciels offrent-il une interface d’accès de la famille des protocoles Services Web et XML ?</v>
      </c>
      <c r="F52" t="str">
        <f ca="1">IF(AND(E52&lt;&gt;"",INDIRECT(CONCATENATE("Formulaire!L",B52,"C",'Info croisé'!$B$3),0)),"X","")</f>
        <v>X</v>
      </c>
      <c r="G52">
        <f ca="1" t="shared" si="4"/>
        <v>1</v>
      </c>
      <c r="H52">
        <f ca="1" t="shared" si="5"/>
        <v>1</v>
      </c>
    </row>
    <row r="53" spans="1:8" ht="38.25">
      <c r="A53">
        <f>ROW()+'Info croisé'!$B$7-'Info croisé'!$B$14</f>
        <v>53</v>
      </c>
      <c r="B53">
        <f>ROW()+'Info croisé'!$B$2-'Info croisé'!$B$14</f>
        <v>55</v>
      </c>
      <c r="C53" s="1" t="str">
        <f ca="1">IF(ROW()&gt;'Info croisé'!$B$16,"",IF(INDIRECT(CONCATENATE("Référence!A",A53))&lt;&gt;"",INDIRECT(CONCATENATE("Référence!A",A53)),C52))</f>
        <v>Interopérabilité des services d’échanges</v>
      </c>
      <c r="D53" s="1" t="str">
        <f ca="1" t="shared" si="0"/>
        <v>Communication entre services</v>
      </c>
      <c r="E53" s="1" t="str">
        <f ca="1" t="shared" si="1"/>
        <v>SER-15  : Un middleware orienté messages est-il utilisé pour la communication interapplicative asynchrone avec garantie de réception ?</v>
      </c>
      <c r="F53">
        <f ca="1">IF(AND(E53&lt;&gt;"",INDIRECT(CONCATENATE("Formulaire!L",B53,"C",'Info croisé'!$B$3),0)),"X","")</f>
      </c>
      <c r="G53">
        <f ca="1" t="shared" si="4"/>
        <v>-1</v>
      </c>
      <c r="H53">
        <f ca="1" t="shared" si="5"/>
        <v>1</v>
      </c>
    </row>
    <row r="54" spans="1:8" ht="38.25">
      <c r="A54">
        <f>ROW()+'Info croisé'!$B$7-'Info croisé'!$B$14</f>
        <v>54</v>
      </c>
      <c r="B54">
        <f>ROW()+'Info croisé'!$B$2-'Info croisé'!$B$14</f>
        <v>56</v>
      </c>
      <c r="C54" s="1" t="str">
        <f ca="1">IF(ROW()&gt;'Info croisé'!$B$16,"",IF(INDIRECT(CONCATENATE("Référence!A",A54))&lt;&gt;"",INDIRECT(CONCATENATE("Référence!A",A54)),C53))</f>
        <v>Interopérabilité des services d’échanges</v>
      </c>
      <c r="D54" s="1" t="str">
        <f ca="1" t="shared" si="0"/>
        <v>Communication entre services</v>
      </c>
      <c r="E54" s="1" t="str">
        <f ca="1" t="shared" si="1"/>
        <v>SER-16  : Un middleware orienté messages est-il utilisé pour la communication interapplicative synchrone et transactionnelle?</v>
      </c>
      <c r="F54">
        <f ca="1">IF(AND(E54&lt;&gt;"",INDIRECT(CONCATENATE("Formulaire!L",B54,"C",'Info croisé'!$B$3),0)),"X","")</f>
      </c>
      <c r="G54">
        <f ca="1" t="shared" si="4"/>
        <v>1</v>
      </c>
      <c r="H54">
        <f ca="1" t="shared" si="5"/>
        <v>1</v>
      </c>
    </row>
    <row r="55" spans="1:8" ht="25.5">
      <c r="A55">
        <f>ROW()+'Info croisé'!$B$7-'Info croisé'!$B$14</f>
        <v>55</v>
      </c>
      <c r="B55">
        <f>ROW()+'Info croisé'!$B$2-'Info croisé'!$B$14</f>
        <v>57</v>
      </c>
      <c r="C55" s="1" t="str">
        <f ca="1">IF(ROW()&gt;'Info croisé'!$B$16,"",IF(INDIRECT(CONCATENATE("Référence!A",A55))&lt;&gt;"",INDIRECT(CONCATENATE("Référence!A",A55)),C54))</f>
        <v>Interopérabilité des services d’échanges</v>
      </c>
      <c r="D55" s="1" t="str">
        <f ca="1" t="shared" si="0"/>
        <v>Comportements en cas d'erreur</v>
      </c>
      <c r="E55" s="1">
        <f ca="1" t="shared" si="1"/>
      </c>
      <c r="F55">
        <f ca="1">IF(AND(E55&lt;&gt;"",INDIRECT(CONCATENATE("Formulaire!L",B55,"C",'Info croisé'!$B$3),0)),"X","")</f>
      </c>
      <c r="G55">
        <f ca="1" t="shared" si="4"/>
      </c>
      <c r="H55">
        <f ca="1" t="shared" si="5"/>
      </c>
    </row>
    <row r="56" spans="1:8" ht="25.5">
      <c r="A56">
        <f>ROW()+'Info croisé'!$B$7-'Info croisé'!$B$14</f>
        <v>56</v>
      </c>
      <c r="B56">
        <f>ROW()+'Info croisé'!$B$2-'Info croisé'!$B$14</f>
        <v>58</v>
      </c>
      <c r="C56" s="1" t="str">
        <f ca="1">IF(ROW()&gt;'Info croisé'!$B$16,"",IF(INDIRECT(CONCATENATE("Référence!A",A56))&lt;&gt;"",INDIRECT(CONCATENATE("Référence!A",A56)),C55))</f>
        <v>Interopérabilité des services d’échanges</v>
      </c>
      <c r="D56" s="1" t="str">
        <f ca="1" t="shared" si="0"/>
        <v>Comportements en cas d'erreur</v>
      </c>
      <c r="E56" s="1" t="str">
        <f ca="1" t="shared" si="1"/>
        <v>SER-17  : Un appel incorrect entraîne-t-il de graves erreurs d’exécution ?</v>
      </c>
      <c r="F56">
        <f ca="1">IF(AND(E56&lt;&gt;"",INDIRECT(CONCATENATE("Formulaire!L",B56,"C",'Info croisé'!$B$3),0)),"X","")</f>
      </c>
      <c r="G56">
        <f ca="1" t="shared" si="4"/>
        <v>1</v>
      </c>
      <c r="H56">
        <f ca="1" t="shared" si="5"/>
        <v>1</v>
      </c>
    </row>
    <row r="57" spans="1:8" ht="38.25">
      <c r="A57">
        <f>ROW()+'Info croisé'!$B$7-'Info croisé'!$B$14</f>
        <v>57</v>
      </c>
      <c r="B57">
        <f>ROW()+'Info croisé'!$B$2-'Info croisé'!$B$14</f>
        <v>59</v>
      </c>
      <c r="C57" s="1" t="str">
        <f ca="1">IF(ROW()&gt;'Info croisé'!$B$16,"",IF(INDIRECT(CONCATENATE("Référence!A",A57))&lt;&gt;"",INDIRECT(CONCATENATE("Référence!A",A57)),C56))</f>
        <v>Interopérabilité des services d’échanges</v>
      </c>
      <c r="D57" s="1" t="str">
        <f ca="1" t="shared" si="0"/>
        <v>Comportements en cas d'erreur</v>
      </c>
      <c r="E57" s="1" t="str">
        <f ca="1" t="shared" si="1"/>
        <v>SER-18  : Un appel incorrect entraîne-t-il une absence de remontée d’anomalies en provenance du service sans erreur d’exécution ?</v>
      </c>
      <c r="F57">
        <f ca="1">IF(AND(E57&lt;&gt;"",INDIRECT(CONCATENATE("Formulaire!L",B57,"C",'Info croisé'!$B$3),0)),"X","")</f>
      </c>
      <c r="G57">
        <f ca="1" t="shared" si="4"/>
        <v>1</v>
      </c>
      <c r="H57">
        <f ca="1" t="shared" si="5"/>
        <v>1</v>
      </c>
    </row>
    <row r="58" spans="1:8" ht="25.5">
      <c r="A58">
        <f>ROW()+'Info croisé'!$B$7-'Info croisé'!$B$14</f>
        <v>58</v>
      </c>
      <c r="B58">
        <f>ROW()+'Info croisé'!$B$2-'Info croisé'!$B$14</f>
        <v>60</v>
      </c>
      <c r="C58" s="1" t="str">
        <f ca="1">IF(ROW()&gt;'Info croisé'!$B$16,"",IF(INDIRECT(CONCATENATE("Référence!A",A58))&lt;&gt;"",INDIRECT(CONCATENATE("Référence!A",A58)),C57))</f>
        <v>Interopérabilité des services d’échanges</v>
      </c>
      <c r="D58" s="1" t="str">
        <f ca="1" t="shared" si="0"/>
        <v>Comportements en cas d'erreur</v>
      </c>
      <c r="E58" s="1" t="str">
        <f ca="1" t="shared" si="1"/>
        <v>SER-19  : Un appel incorrect entraîne-t-il  une remontée d’anomalies non traitées?</v>
      </c>
      <c r="F58" t="str">
        <f ca="1">IF(AND(E58&lt;&gt;"",INDIRECT(CONCATENATE("Formulaire!L",B58,"C",'Info croisé'!$B$3),0)),"X","")</f>
        <v>X</v>
      </c>
      <c r="G58">
        <f ca="1" t="shared" si="4"/>
        <v>0</v>
      </c>
      <c r="H58">
        <f ca="1" t="shared" si="5"/>
      </c>
    </row>
    <row r="59" spans="1:8" ht="25.5">
      <c r="A59">
        <f>ROW()+'Info croisé'!$B$7-'Info croisé'!$B$14</f>
        <v>59</v>
      </c>
      <c r="B59">
        <f>ROW()+'Info croisé'!$B$2-'Info croisé'!$B$14</f>
        <v>61</v>
      </c>
      <c r="C59" s="1" t="str">
        <f ca="1">IF(ROW()&gt;'Info croisé'!$B$16,"",IF(INDIRECT(CONCATENATE("Référence!A",A59))&lt;&gt;"",INDIRECT(CONCATENATE("Référence!A",A59)),C58))</f>
        <v>Interopérabilité des services d’échanges</v>
      </c>
      <c r="D59" s="1" t="str">
        <f ca="1" t="shared" si="0"/>
        <v>Comportements en cas d'erreur</v>
      </c>
      <c r="E59" s="1" t="str">
        <f ca="1" t="shared" si="1"/>
        <v>SER-20  : Un appel incorrect entraîne-t-il  une remontée d’anomalies qui sont traitées?</v>
      </c>
      <c r="F59" t="str">
        <f ca="1">IF(AND(E59&lt;&gt;"",INDIRECT(CONCATENATE("Formulaire!L",B59,"C",'Info croisé'!$B$3),0)),"X","")</f>
        <v>X</v>
      </c>
      <c r="G59">
        <f ca="1" t="shared" si="4"/>
        <v>1</v>
      </c>
      <c r="H59">
        <f ca="1" t="shared" si="5"/>
        <v>1</v>
      </c>
    </row>
    <row r="60" spans="1:8" ht="25.5">
      <c r="A60">
        <f>ROW()+'Info croisé'!$B$7-'Info croisé'!$B$14</f>
        <v>60</v>
      </c>
      <c r="B60">
        <f>ROW()+'Info croisé'!$B$2-'Info croisé'!$B$14</f>
        <v>62</v>
      </c>
      <c r="C60" s="1" t="str">
        <f ca="1">IF(ROW()&gt;'Info croisé'!$B$16,"",IF(INDIRECT(CONCATENATE("Référence!A",A60))&lt;&gt;"",INDIRECT(CONCATENATE("Référence!A",A60)),C59))</f>
        <v>Formats d’échanges et portabilité des données</v>
      </c>
      <c r="D60" s="1">
        <f ca="1" t="shared" si="0"/>
      </c>
      <c r="E60" s="1">
        <f ca="1" t="shared" si="1"/>
      </c>
      <c r="F60">
        <f ca="1">IF(AND(E60&lt;&gt;"",INDIRECT(CONCATENATE("Formulaire!L",B60,"C",'Info croisé'!$B$3),0)),"X","")</f>
      </c>
      <c r="G60">
        <f ca="1" t="shared" si="4"/>
      </c>
      <c r="H60">
        <f ca="1" t="shared" si="5"/>
      </c>
    </row>
    <row r="61" spans="1:8" ht="25.5">
      <c r="A61">
        <f>ROW()+'Info croisé'!$B$7-'Info croisé'!$B$14</f>
        <v>61</v>
      </c>
      <c r="B61">
        <f>ROW()+'Info croisé'!$B$2-'Info croisé'!$B$14</f>
        <v>63</v>
      </c>
      <c r="C61" s="1" t="str">
        <f ca="1">IF(ROW()&gt;'Info croisé'!$B$16,"",IF(INDIRECT(CONCATENATE("Référence!A",A61))&lt;&gt;"",INDIRECT(CONCATENATE("Référence!A",A61)),C60))</f>
        <v>Formats d’échanges et portabilité des données</v>
      </c>
      <c r="D61" s="1" t="str">
        <f ca="1" t="shared" si="0"/>
        <v>Caractéristiques des formats des d'échange</v>
      </c>
      <c r="E61" s="1">
        <f ca="1" t="shared" si="1"/>
      </c>
      <c r="F61">
        <f ca="1">IF(AND(E61&lt;&gt;"",INDIRECT(CONCATENATE("Formulaire!L",B61,"C",'Info croisé'!$B$3),0)),"X","")</f>
      </c>
      <c r="G61">
        <f ca="1" t="shared" si="4"/>
      </c>
      <c r="H61">
        <f ca="1" t="shared" si="5"/>
      </c>
    </row>
    <row r="62" spans="1:8" ht="25.5">
      <c r="A62">
        <f>ROW()+'Info croisé'!$B$7-'Info croisé'!$B$14</f>
        <v>62</v>
      </c>
      <c r="B62">
        <f>ROW()+'Info croisé'!$B$2-'Info croisé'!$B$14</f>
        <v>64</v>
      </c>
      <c r="C62" s="1" t="str">
        <f ca="1">IF(ROW()&gt;'Info croisé'!$B$16,"",IF(INDIRECT(CONCATENATE("Référence!A",A62))&lt;&gt;"",INDIRECT(CONCATENATE("Référence!A",A62)),C61))</f>
        <v>Formats d’échanges et portabilité des données</v>
      </c>
      <c r="D62" s="1" t="str">
        <f ca="1" t="shared" si="0"/>
        <v>Caractéristiques des formats des d'échange</v>
      </c>
      <c r="E62" s="1" t="str">
        <f ca="1" t="shared" si="1"/>
        <v>FOR-1  : L’ENT utilise-t-il des formats d’échange standards (vCard, iCalendar …) définis dans le SDET ?</v>
      </c>
      <c r="F62" t="str">
        <f ca="1">IF(AND(E62&lt;&gt;"",INDIRECT(CONCATENATE("Formulaire!L",B62,"C",'Info croisé'!$B$3),0)),"X","")</f>
        <v>X</v>
      </c>
      <c r="G62">
        <f ca="1" t="shared" si="4"/>
        <v>1</v>
      </c>
      <c r="H62">
        <f ca="1" t="shared" si="5"/>
        <v>1</v>
      </c>
    </row>
    <row r="63" spans="1:8" ht="25.5">
      <c r="A63">
        <f>ROW()+'Info croisé'!$B$7-'Info croisé'!$B$14</f>
        <v>63</v>
      </c>
      <c r="B63">
        <f>ROW()+'Info croisé'!$B$2-'Info croisé'!$B$14</f>
        <v>65</v>
      </c>
      <c r="C63" s="1" t="str">
        <f ca="1">IF(ROW()&gt;'Info croisé'!$B$16,"",IF(INDIRECT(CONCATENATE("Référence!A",A63))&lt;&gt;"",INDIRECT(CONCATENATE("Référence!A",A63)),C62))</f>
        <v>Formats d’échanges et portabilité des données</v>
      </c>
      <c r="D63" s="1" t="str">
        <f ca="1" t="shared" si="0"/>
        <v>Caractéristiques des formats des d'échange</v>
      </c>
      <c r="E63" s="1" t="str">
        <f ca="1" t="shared" si="1"/>
        <v>FOR-2  : L’ENT utilise-t-il des formats d’échange XML définis par les acteurs de l’éducation nationale ?</v>
      </c>
      <c r="F63" t="str">
        <f ca="1">IF(AND(E63&lt;&gt;"",INDIRECT(CONCATENATE("Formulaire!L",B63,"C",'Info croisé'!$B$3),0)),"X","")</f>
        <v>X</v>
      </c>
      <c r="G63">
        <f ca="1" t="shared" si="4"/>
        <v>1</v>
      </c>
      <c r="H63">
        <f ca="1" t="shared" si="5"/>
        <v>1</v>
      </c>
    </row>
    <row r="64" spans="1:8" ht="25.5">
      <c r="A64">
        <f>ROW()+'Info croisé'!$B$7-'Info croisé'!$B$14</f>
        <v>64</v>
      </c>
      <c r="B64">
        <f>ROW()+'Info croisé'!$B$2-'Info croisé'!$B$14</f>
        <v>66</v>
      </c>
      <c r="C64" s="1" t="str">
        <f ca="1">IF(ROW()&gt;'Info croisé'!$B$16,"",IF(INDIRECT(CONCATENATE("Référence!A",A64))&lt;&gt;"",INDIRECT(CONCATENATE("Référence!A",A64)),C63))</f>
        <v>Formats d’échanges et portabilité des données</v>
      </c>
      <c r="D64" s="1" t="str">
        <f ca="1" t="shared" si="0"/>
        <v>Caractéristiques des formats des d'échange</v>
      </c>
      <c r="E64" s="1" t="str">
        <f ca="1" t="shared" si="1"/>
        <v>FOR-3  : L’ENT utilise-t-il des formats d’échange spécifiques?</v>
      </c>
      <c r="F64" t="str">
        <f ca="1">IF(AND(E64&lt;&gt;"",INDIRECT(CONCATENATE("Formulaire!L",B64,"C",'Info croisé'!$B$3),0)),"X","")</f>
        <v>X</v>
      </c>
      <c r="G64">
        <f ca="1" t="shared" si="4"/>
        <v>0</v>
      </c>
      <c r="H64">
        <f ca="1" t="shared" si="5"/>
        <v>1</v>
      </c>
    </row>
    <row r="65" spans="1:8" ht="25.5">
      <c r="A65">
        <f>ROW()+'Info croisé'!$B$7-'Info croisé'!$B$14</f>
        <v>65</v>
      </c>
      <c r="B65">
        <f>ROW()+'Info croisé'!$B$2-'Info croisé'!$B$14</f>
        <v>67</v>
      </c>
      <c r="C65" s="1" t="str">
        <f ca="1">IF(ROW()&gt;'Info croisé'!$B$16,"",IF(INDIRECT(CONCATENATE("Référence!A",A65))&lt;&gt;"",INDIRECT(CONCATENATE("Référence!A",A65)),C64))</f>
        <v>Formats d’échanges et portabilité des données</v>
      </c>
      <c r="D65" s="1" t="str">
        <f ca="1" t="shared" si="0"/>
        <v>Caractéristiques des formats des d'échange</v>
      </c>
      <c r="E65" s="1" t="str">
        <f ca="1" t="shared" si="1"/>
        <v>FOR-4  : L’ENT utilise-t-il des formats d’échange spécifiques définis avec la modélisation UML ?</v>
      </c>
      <c r="F65" t="str">
        <f ca="1">IF(AND(E65&lt;&gt;"",INDIRECT(CONCATENATE("Formulaire!L",B65,"C",'Info croisé'!$B$3),0)),"X","")</f>
        <v>X</v>
      </c>
      <c r="G65">
        <f ca="1" t="shared" si="4"/>
        <v>1</v>
      </c>
      <c r="H65">
        <f ca="1" t="shared" si="5"/>
        <v>1</v>
      </c>
    </row>
    <row r="66" spans="1:8" ht="25.5">
      <c r="A66">
        <f>ROW()+'Info croisé'!$B$7-'Info croisé'!$B$14</f>
        <v>66</v>
      </c>
      <c r="B66">
        <f>ROW()+'Info croisé'!$B$2-'Info croisé'!$B$14</f>
        <v>68</v>
      </c>
      <c r="C66" s="1" t="str">
        <f ca="1">IF(ROW()&gt;'Info croisé'!$B$16,"",IF(INDIRECT(CONCATENATE("Référence!A",A66))&lt;&gt;"",INDIRECT(CONCATENATE("Référence!A",A66)),C65))</f>
        <v>Formats d’échanges et portabilité des données</v>
      </c>
      <c r="D66" s="1" t="str">
        <f ca="1" t="shared" si="0"/>
        <v>Caractéristiques des formats des d'échange</v>
      </c>
      <c r="E66" s="1" t="str">
        <f ca="1" t="shared" si="1"/>
        <v>FOR-5  : L’ENT présente-t-il des canaux d’informations au format RSS/RDF ?</v>
      </c>
      <c r="F66" t="str">
        <f ca="1">IF(AND(E66&lt;&gt;"",INDIRECT(CONCATENATE("Formulaire!L",B66,"C",'Info croisé'!$B$3),0)),"X","")</f>
        <v>X</v>
      </c>
      <c r="G66">
        <f ca="1" t="shared" si="4"/>
        <v>1</v>
      </c>
      <c r="H66">
        <f ca="1" t="shared" si="5"/>
        <v>1</v>
      </c>
    </row>
    <row r="67" spans="1:8" ht="25.5">
      <c r="A67">
        <f>ROW()+'Info croisé'!$B$7-'Info croisé'!$B$14</f>
        <v>67</v>
      </c>
      <c r="B67">
        <f>ROW()+'Info croisé'!$B$2-'Info croisé'!$B$14</f>
        <v>69</v>
      </c>
      <c r="C67" s="1" t="str">
        <f ca="1">IF(ROW()&gt;'Info croisé'!$B$16,"",IF(INDIRECT(CONCATENATE("Référence!A",A67))&lt;&gt;"",INDIRECT(CONCATENATE("Référence!A",A67)),C66))</f>
        <v>Formats d’échanges et portabilité des données</v>
      </c>
      <c r="D67" s="1" t="str">
        <f aca="true" ca="1" t="shared" si="6" ref="D67:D130">IF(INDIRECT(CONCATENATE("Référence!B",A67))&lt;&gt;"",INDIRECT(CONCATENATE("Référence!B",A67)),IF(C67=C66,D66,""))</f>
        <v>Identification des données</v>
      </c>
      <c r="E67" s="1">
        <f aca="true" ca="1" t="shared" si="7" ref="E67:E130">IF(INDIRECT(CONCATENATE("Référence!D",A67))&lt;&gt;"",CONCATENATE(INDIRECT(CONCATENATE("Référence!C",A67)),"  : ",INDIRECT(CONCATENATE("Référence!D",A67))),"")</f>
      </c>
      <c r="F67">
        <f ca="1">IF(AND(E67&lt;&gt;"",INDIRECT(CONCATENATE("Formulaire!L",B67,"C",'Info croisé'!$B$3),0)),"X","")</f>
      </c>
      <c r="G67">
        <f ca="1" t="shared" si="4"/>
      </c>
      <c r="H67">
        <f ca="1" t="shared" si="5"/>
      </c>
    </row>
    <row r="68" spans="1:8" ht="38.25">
      <c r="A68">
        <f>ROW()+'Info croisé'!$B$7-'Info croisé'!$B$14</f>
        <v>68</v>
      </c>
      <c r="B68">
        <f>ROW()+'Info croisé'!$B$2-'Info croisé'!$B$14</f>
        <v>70</v>
      </c>
      <c r="C68" s="1" t="str">
        <f ca="1">IF(ROW()&gt;'Info croisé'!$B$16,"",IF(INDIRECT(CONCATENATE("Référence!A",A68))&lt;&gt;"",INDIRECT(CONCATENATE("Référence!A",A68)),C67))</f>
        <v>Formats d’échanges et portabilité des données</v>
      </c>
      <c r="D68" s="1" t="str">
        <f ca="1" t="shared" si="6"/>
        <v>Identification des données</v>
      </c>
      <c r="E68" s="1" t="str">
        <f ca="1" t="shared" si="7"/>
        <v>FOR-6  : Les services soumis à l’interopérabilité utilisent-il uniquement des identifiants fonctionnels dans leur échange ?</v>
      </c>
      <c r="F68" t="str">
        <f ca="1">IF(AND(E68&lt;&gt;"",INDIRECT(CONCATENATE("Formulaire!L",B68,"C",'Info croisé'!$B$3),0)),"X","")</f>
        <v>X</v>
      </c>
      <c r="G68">
        <f ca="1" t="shared" si="4"/>
        <v>1</v>
      </c>
      <c r="H68">
        <f ca="1" t="shared" si="5"/>
        <v>1</v>
      </c>
    </row>
    <row r="69" spans="1:8" ht="25.5">
      <c r="A69">
        <f>ROW()+'Info croisé'!$B$7-'Info croisé'!$B$14</f>
        <v>69</v>
      </c>
      <c r="B69">
        <f>ROW()+'Info croisé'!$B$2-'Info croisé'!$B$14</f>
        <v>71</v>
      </c>
      <c r="C69" s="1" t="str">
        <f ca="1">IF(ROW()&gt;'Info croisé'!$B$16,"",IF(INDIRECT(CONCATENATE("Référence!A",A69))&lt;&gt;"",INDIRECT(CONCATENATE("Référence!A",A69)),C68))</f>
        <v>Formats d’échanges et portabilité des données</v>
      </c>
      <c r="D69" s="1" t="str">
        <f ca="1" t="shared" si="6"/>
        <v>Identification des données</v>
      </c>
      <c r="E69" s="1" t="str">
        <f ca="1" t="shared" si="7"/>
        <v>FOR-7  : Les identifiants fonctionnels utilisés appartiennent-ils à un référentiel commun ?</v>
      </c>
      <c r="F69" t="str">
        <f ca="1">IF(AND(E69&lt;&gt;"",INDIRECT(CONCATENATE("Formulaire!L",B69,"C",'Info croisé'!$B$3),0)),"X","")</f>
        <v>X</v>
      </c>
      <c r="G69">
        <f ca="1" t="shared" si="4"/>
        <v>1</v>
      </c>
      <c r="H69">
        <f ca="1" t="shared" si="5"/>
        <v>1</v>
      </c>
    </row>
    <row r="70" spans="1:8" ht="38.25">
      <c r="A70">
        <f>ROW()+'Info croisé'!$B$7-'Info croisé'!$B$14</f>
        <v>70</v>
      </c>
      <c r="B70">
        <f>ROW()+'Info croisé'!$B$2-'Info croisé'!$B$14</f>
        <v>72</v>
      </c>
      <c r="C70" s="1" t="str">
        <f ca="1">IF(ROW()&gt;'Info croisé'!$B$16,"",IF(INDIRECT(CONCATENATE("Référence!A",A70))&lt;&gt;"",INDIRECT(CONCATENATE("Référence!A",A70)),C69))</f>
        <v>Formats d’échanges et portabilité des données</v>
      </c>
      <c r="D70" s="1" t="str">
        <f ca="1" t="shared" si="6"/>
        <v>Identification des données</v>
      </c>
      <c r="E70" s="1" t="str">
        <f ca="1" t="shared" si="7"/>
        <v>FOR-8  : Les identifiants fonctionnels des données accessibles via les mécanismes d’interopérabilités suivent-ils des règles standardisées ?</v>
      </c>
      <c r="F70" t="str">
        <f ca="1">IF(AND(E70&lt;&gt;"",INDIRECT(CONCATENATE("Formulaire!L",B70,"C",'Info croisé'!$B$3),0)),"X","")</f>
        <v>X</v>
      </c>
      <c r="G70">
        <f ca="1" t="shared" si="4"/>
        <v>1</v>
      </c>
      <c r="H70">
        <f ca="1" t="shared" si="5"/>
        <v>1</v>
      </c>
    </row>
    <row r="71" spans="1:8" ht="38.25">
      <c r="A71">
        <f>ROW()+'Info croisé'!$B$7-'Info croisé'!$B$14</f>
        <v>71</v>
      </c>
      <c r="B71">
        <f>ROW()+'Info croisé'!$B$2-'Info croisé'!$B$14</f>
        <v>73</v>
      </c>
      <c r="C71" s="1" t="str">
        <f ca="1">IF(ROW()&gt;'Info croisé'!$B$16,"",IF(INDIRECT(CONCATENATE("Référence!A",A71))&lt;&gt;"",INDIRECT(CONCATENATE("Référence!A",A71)),C70))</f>
        <v>Formats d’échanges et portabilité des données</v>
      </c>
      <c r="D71" s="1" t="str">
        <f ca="1" t="shared" si="6"/>
        <v>Identification des données</v>
      </c>
      <c r="E71" s="1" t="str">
        <f ca="1" t="shared" si="7"/>
        <v>FOR-9  : Les Identifiants fonctionnels des données accessibles via les mécanismes d’interopérabilités suivent-ils des règles spécifique à l’ENT ?</v>
      </c>
      <c r="F71" t="str">
        <f ca="1">IF(AND(E71&lt;&gt;"",INDIRECT(CONCATENATE("Formulaire!L",B71,"C",'Info croisé'!$B$3),0)),"X","")</f>
        <v>X</v>
      </c>
      <c r="G71">
        <f ca="1" t="shared" si="4"/>
        <v>0</v>
      </c>
      <c r="H71">
        <f ca="1" t="shared" si="5"/>
        <v>1</v>
      </c>
    </row>
    <row r="72" spans="1:8" ht="25.5">
      <c r="A72">
        <f>ROW()+'Info croisé'!$B$7-'Info croisé'!$B$14</f>
        <v>72</v>
      </c>
      <c r="B72">
        <f>ROW()+'Info croisé'!$B$2-'Info croisé'!$B$14</f>
        <v>74</v>
      </c>
      <c r="C72" s="1" t="str">
        <f ca="1">IF(ROW()&gt;'Info croisé'!$B$16,"",IF(INDIRECT(CONCATENATE("Référence!A",A72))&lt;&gt;"",INDIRECT(CONCATENATE("Référence!A",A72)),C71))</f>
        <v>Formats d’échanges et portabilité des données</v>
      </c>
      <c r="D72" s="1" t="str">
        <f ca="1" t="shared" si="6"/>
        <v>Utilisation des données</v>
      </c>
      <c r="E72" s="1">
        <f ca="1" t="shared" si="7"/>
      </c>
      <c r="F72">
        <f ca="1">IF(AND(E72&lt;&gt;"",INDIRECT(CONCATENATE("Formulaire!L",B72,"C",'Info croisé'!$B$3),0)),"X","")</f>
      </c>
      <c r="G72">
        <f ca="1" t="shared" si="4"/>
      </c>
      <c r="H72">
        <f ca="1" t="shared" si="5"/>
      </c>
    </row>
    <row r="73" spans="1:8" ht="25.5">
      <c r="A73">
        <f>ROW()+'Info croisé'!$B$7-'Info croisé'!$B$14</f>
        <v>73</v>
      </c>
      <c r="B73">
        <f>ROW()+'Info croisé'!$B$2-'Info croisé'!$B$14</f>
        <v>75</v>
      </c>
      <c r="C73" s="1" t="str">
        <f ca="1">IF(ROW()&gt;'Info croisé'!$B$16,"",IF(INDIRECT(CONCATENATE("Référence!A",A73))&lt;&gt;"",INDIRECT(CONCATENATE("Référence!A",A73)),C72))</f>
        <v>Formats d’échanges et portabilité des données</v>
      </c>
      <c r="D73" s="1" t="str">
        <f ca="1" t="shared" si="6"/>
        <v>Utilisation des données</v>
      </c>
      <c r="E73" s="1" t="str">
        <f ca="1" t="shared" si="7"/>
        <v>FOR-10  : Utilise-t-on  XML pour la publication de ressources numériques ? </v>
      </c>
      <c r="F73" t="str">
        <f ca="1">IF(AND(E73&lt;&gt;"",INDIRECT(CONCATENATE("Formulaire!L",B73,"C",'Info croisé'!$B$3),0)),"X","")</f>
        <v>X</v>
      </c>
      <c r="G73">
        <f ca="1" t="shared" si="4"/>
        <v>1</v>
      </c>
      <c r="H73">
        <f ca="1" t="shared" si="5"/>
        <v>1</v>
      </c>
    </row>
    <row r="74" spans="1:8" ht="25.5">
      <c r="A74">
        <f>ROW()+'Info croisé'!$B$7-'Info croisé'!$B$14</f>
        <v>74</v>
      </c>
      <c r="B74">
        <f>ROW()+'Info croisé'!$B$2-'Info croisé'!$B$14</f>
        <v>76</v>
      </c>
      <c r="C74" s="1" t="str">
        <f ca="1">IF(ROW()&gt;'Info croisé'!$B$16,"",IF(INDIRECT(CONCATENATE("Référence!A",A74))&lt;&gt;"",INDIRECT(CONCATENATE("Référence!A",A74)),C73))</f>
        <v>Formats d’échanges et portabilité des données</v>
      </c>
      <c r="D74" s="1" t="str">
        <f ca="1" t="shared" si="6"/>
        <v>Utilisation des données</v>
      </c>
      <c r="E74" s="1" t="str">
        <f ca="1" t="shared" si="7"/>
        <v>FOR-11  : Il y a-t-il transformation XML -&gt; XHTML sur le serveur dans le cas des postes clients non maîtrisés ?</v>
      </c>
      <c r="F74" t="str">
        <f ca="1">IF(AND(E74&lt;&gt;"",INDIRECT(CONCATENATE("Formulaire!L",B74,"C",'Info croisé'!$B$3),0)),"X","")</f>
        <v>X</v>
      </c>
      <c r="G74">
        <f ca="1" t="shared" si="4"/>
        <v>1</v>
      </c>
      <c r="H74">
        <f ca="1" t="shared" si="5"/>
        <v>1</v>
      </c>
    </row>
    <row r="75" spans="1:8" ht="25.5">
      <c r="A75">
        <f>ROW()+'Info croisé'!$B$7-'Info croisé'!$B$14</f>
        <v>75</v>
      </c>
      <c r="B75">
        <f>ROW()+'Info croisé'!$B$2-'Info croisé'!$B$14</f>
        <v>77</v>
      </c>
      <c r="C75" s="1" t="str">
        <f ca="1">IF(ROW()&gt;'Info croisé'!$B$16,"",IF(INDIRECT(CONCATENATE("Référence!A",A75))&lt;&gt;"",INDIRECT(CONCATENATE("Référence!A",A75)),C74))</f>
        <v>Formats d’échanges et portabilité des données</v>
      </c>
      <c r="D75" s="1" t="str">
        <f ca="1" t="shared" si="6"/>
        <v>Utilisation des données</v>
      </c>
      <c r="E75" s="1" t="str">
        <f ca="1" t="shared" si="7"/>
        <v>FOR-12  : Il y a-t-il transformation XML -&gt; XHTML sur le poste client si ce dernier est maîtrisé ?</v>
      </c>
      <c r="F75">
        <f ca="1">IF(AND(E75&lt;&gt;"",INDIRECT(CONCATENATE("Formulaire!L",B75,"C",'Info croisé'!$B$3),0)),"X","")</f>
      </c>
      <c r="G75">
        <f ca="1" t="shared" si="4"/>
        <v>0</v>
      </c>
      <c r="H75">
        <f ca="1" t="shared" si="5"/>
      </c>
    </row>
    <row r="76" spans="1:8" ht="25.5">
      <c r="A76">
        <f>ROW()+'Info croisé'!$B$7-'Info croisé'!$B$14</f>
        <v>76</v>
      </c>
      <c r="B76">
        <f>ROW()+'Info croisé'!$B$2-'Info croisé'!$B$14</f>
        <v>78</v>
      </c>
      <c r="C76" s="1" t="str">
        <f ca="1">IF(ROW()&gt;'Info croisé'!$B$16,"",IF(INDIRECT(CONCATENATE("Référence!A",A76))&lt;&gt;"",INDIRECT(CONCATENATE("Référence!A",A76)),C75))</f>
        <v>Formats d’échanges et portabilité des données</v>
      </c>
      <c r="D76" s="1" t="str">
        <f ca="1" t="shared" si="6"/>
        <v>Utilisation des données</v>
      </c>
      <c r="E76" s="1" t="str">
        <f ca="1" t="shared" si="7"/>
        <v>FOR-13  : La transformation XML -&gt; XHTML a-t-elle toujours lieu sur le serveur ?</v>
      </c>
      <c r="F76" t="str">
        <f ca="1">IF(AND(E76&lt;&gt;"",INDIRECT(CONCATENATE("Formulaire!L",B76,"C",'Info croisé'!$B$3),0)),"X","")</f>
        <v>X</v>
      </c>
      <c r="G76">
        <f ca="1" t="shared" si="4"/>
        <v>1</v>
      </c>
      <c r="H76">
        <f ca="1" t="shared" si="5"/>
        <v>1</v>
      </c>
    </row>
    <row r="77" spans="1:8" ht="38.25">
      <c r="A77">
        <f>ROW()+'Info croisé'!$B$7-'Info croisé'!$B$14</f>
        <v>77</v>
      </c>
      <c r="B77">
        <f>ROW()+'Info croisé'!$B$2-'Info croisé'!$B$14</f>
        <v>79</v>
      </c>
      <c r="C77" s="1" t="str">
        <f ca="1">IF(ROW()&gt;'Info croisé'!$B$16,"",IF(INDIRECT(CONCATENATE("Référence!A",A77))&lt;&gt;"",INDIRECT(CONCATENATE("Référence!A",A77)),C76))</f>
        <v>Formats d’échanges et portabilité des données</v>
      </c>
      <c r="D77" s="1" t="str">
        <f ca="1" t="shared" si="6"/>
        <v>Utilisation des données</v>
      </c>
      <c r="E77" s="1" t="str">
        <f ca="1" t="shared" si="7"/>
        <v>FOR-14  : Existe-t-il la possibilité de transférer les données d’un utilisateur au sein d’un même ENT suivant un format standard ? </v>
      </c>
      <c r="F77" t="str">
        <f ca="1">IF(AND(E77&lt;&gt;"",INDIRECT(CONCATENATE("Formulaire!L",B77,"C",'Info croisé'!$B$3),0)),"X","")</f>
        <v>X</v>
      </c>
      <c r="G77">
        <f ca="1" t="shared" si="4"/>
        <v>1</v>
      </c>
      <c r="H77">
        <f ca="1" t="shared" si="5"/>
        <v>1</v>
      </c>
    </row>
    <row r="78" spans="1:8" ht="38.25">
      <c r="A78">
        <f>ROW()+'Info croisé'!$B$7-'Info croisé'!$B$14</f>
        <v>78</v>
      </c>
      <c r="B78">
        <f>ROW()+'Info croisé'!$B$2-'Info croisé'!$B$14</f>
        <v>80</v>
      </c>
      <c r="C78" s="1" t="str">
        <f ca="1">IF(ROW()&gt;'Info croisé'!$B$16,"",IF(INDIRECT(CONCATENATE("Référence!A",A78))&lt;&gt;"",INDIRECT(CONCATENATE("Référence!A",A78)),C77))</f>
        <v>Formats d’échanges et portabilité des données</v>
      </c>
      <c r="D78" s="1" t="str">
        <f ca="1" t="shared" si="6"/>
        <v>Utilisation des données</v>
      </c>
      <c r="E78" s="1" t="str">
        <f ca="1" t="shared" si="7"/>
        <v>FOR-15  : Existe-t-il la possibilité de transférer les données d’un utilisateur au sein d’un même ENT par invocation de services interopérables?</v>
      </c>
      <c r="F78" t="str">
        <f ca="1">IF(AND(E78&lt;&gt;"",INDIRECT(CONCATENATE("Formulaire!L",B78,"C",'Info croisé'!$B$3),0)),"X","")</f>
        <v>X</v>
      </c>
      <c r="G78">
        <f ca="1" t="shared" si="4"/>
        <v>1</v>
      </c>
      <c r="H78">
        <f ca="1" t="shared" si="5"/>
        <v>1</v>
      </c>
    </row>
    <row r="79" spans="1:8" ht="12.75">
      <c r="A79">
        <f>ROW()+'Info croisé'!$B$7-'Info croisé'!$B$14</f>
        <v>79</v>
      </c>
      <c r="B79">
        <f>ROW()+'Info croisé'!$B$2-'Info croisé'!$B$14</f>
        <v>81</v>
      </c>
      <c r="C79" s="1" t="str">
        <f ca="1">IF(ROW()&gt;'Info croisé'!$B$16,"",IF(INDIRECT(CONCATENATE("Référence!A",A79))&lt;&gt;"",INDIRECT(CONCATENATE("Référence!A",A79)),C78))</f>
        <v>Modularité</v>
      </c>
      <c r="D79" s="1">
        <f ca="1" t="shared" si="6"/>
      </c>
      <c r="E79" s="1">
        <f ca="1" t="shared" si="7"/>
      </c>
      <c r="F79">
        <f ca="1">IF(AND(E79&lt;&gt;"",INDIRECT(CONCATENATE("Formulaire!L",B79,"C",'Info croisé'!$B$3),0)),"X","")</f>
      </c>
      <c r="G79">
        <f ca="1" t="shared" si="4"/>
      </c>
      <c r="H79">
        <f ca="1" t="shared" si="5"/>
      </c>
    </row>
    <row r="80" spans="1:8" ht="25.5">
      <c r="A80">
        <f>ROW()+'Info croisé'!$B$7-'Info croisé'!$B$14</f>
        <v>80</v>
      </c>
      <c r="B80">
        <f>ROW()+'Info croisé'!$B$2-'Info croisé'!$B$14</f>
        <v>82</v>
      </c>
      <c r="C80" s="1" t="str">
        <f ca="1">IF(ROW()&gt;'Info croisé'!$B$16,"",IF(INDIRECT(CONCATENATE("Référence!A",A80))&lt;&gt;"",INDIRECT(CONCATENATE("Référence!A",A80)),C79))</f>
        <v>Modularité</v>
      </c>
      <c r="D80" s="1" t="str">
        <f ca="1" t="shared" si="6"/>
        <v>Caractérisation de la modularité</v>
      </c>
      <c r="E80" s="1">
        <f ca="1" t="shared" si="7"/>
      </c>
      <c r="F80">
        <f ca="1">IF(AND(E80&lt;&gt;"",INDIRECT(CONCATENATE("Formulaire!L",B80,"C",'Info croisé'!$B$3),0)),"X","")</f>
      </c>
      <c r="G80">
        <f ca="1" t="shared" si="4"/>
      </c>
      <c r="H80">
        <f ca="1" t="shared" si="5"/>
      </c>
    </row>
    <row r="81" spans="1:8" ht="25.5">
      <c r="A81">
        <f>ROW()+'Info croisé'!$B$7-'Info croisé'!$B$14</f>
        <v>81</v>
      </c>
      <c r="B81">
        <f>ROW()+'Info croisé'!$B$2-'Info croisé'!$B$14</f>
        <v>83</v>
      </c>
      <c r="C81" s="1" t="str">
        <f ca="1">IF(ROW()&gt;'Info croisé'!$B$16,"",IF(INDIRECT(CONCATENATE("Référence!A",A81))&lt;&gt;"",INDIRECT(CONCATENATE("Référence!A",A81)),C80))</f>
        <v>Modularité</v>
      </c>
      <c r="D81" s="1" t="str">
        <f ca="1" t="shared" si="6"/>
        <v>Caractérisation de la modularité</v>
      </c>
      <c r="E81" s="1" t="str">
        <f ca="1" t="shared" si="7"/>
        <v>MOD-1  : L’ENT respecte-t-il une architecture modulaire ?</v>
      </c>
      <c r="F81" t="str">
        <f ca="1">IF(AND(E81&lt;&gt;"",INDIRECT(CONCATENATE("Formulaire!L",B81,"C",'Info croisé'!$B$3),0)),"X","")</f>
        <v>X</v>
      </c>
      <c r="G81">
        <f ca="1" t="shared" si="4"/>
        <v>1</v>
      </c>
      <c r="H81">
        <f ca="1" t="shared" si="5"/>
        <v>1</v>
      </c>
    </row>
    <row r="82" spans="1:8" ht="38.25">
      <c r="A82">
        <f>ROW()+'Info croisé'!$B$7-'Info croisé'!$B$14</f>
        <v>82</v>
      </c>
      <c r="B82">
        <f>ROW()+'Info croisé'!$B$2-'Info croisé'!$B$14</f>
        <v>84</v>
      </c>
      <c r="C82" s="1" t="str">
        <f ca="1">IF(ROW()&gt;'Info croisé'!$B$16,"",IF(INDIRECT(CONCATENATE("Référence!A",A82))&lt;&gt;"",INDIRECT(CONCATENATE("Référence!A",A82)),C81))</f>
        <v>Modularité</v>
      </c>
      <c r="D82" s="1" t="str">
        <f ca="1" t="shared" si="6"/>
        <v>Caractérisation de la modularité</v>
      </c>
      <c r="E82" s="1" t="str">
        <f ca="1" t="shared" si="7"/>
        <v>MOD-2  : A-t-on une présence de liaisons point à point sur des liaisons interapplicatives (ou intermodule)  non disponibles sous forme de services WEB?</v>
      </c>
      <c r="F82">
        <f ca="1">IF(AND(E82&lt;&gt;"",INDIRECT(CONCATENATE("Formulaire!L",B82,"C",'Info croisé'!$B$3),0)),"X","")</f>
      </c>
      <c r="G82">
        <f aca="true" ca="1" t="shared" si="8" ref="G82:G145">IF(E82&lt;&gt;"",IF(F82="X",INDIRECT(CONCATENATE("Référence!G",A82)),INDIRECT(CONCATENATE("Référence!H",A82))),"")</f>
        <v>1</v>
      </c>
      <c r="H82">
        <f aca="true" ca="1" t="shared" si="9" ref="H82:H145">IF(E82&lt;&gt;"",IF(INDIRECT(CONCATENATE("Référence!G",A82))&gt;0,INDIRECT(CONCATENATE("Référence!G",A82)),IF(INDIRECT(CONCATENATE("Référence!H",A82))&gt;0,INDIRECT(CONCATENATE("Référence!H",A82)),"")),"")</f>
        <v>1</v>
      </c>
    </row>
    <row r="83" spans="1:8" ht="25.5">
      <c r="A83">
        <f>ROW()+'Info croisé'!$B$7-'Info croisé'!$B$14</f>
        <v>83</v>
      </c>
      <c r="B83">
        <f>ROW()+'Info croisé'!$B$2-'Info croisé'!$B$14</f>
        <v>85</v>
      </c>
      <c r="C83" s="1" t="str">
        <f ca="1">IF(ROW()&gt;'Info croisé'!$B$16,"",IF(INDIRECT(CONCATENATE("Référence!A",A83))&lt;&gt;"",INDIRECT(CONCATENATE("Référence!A",A83)),C82))</f>
        <v>Modularité</v>
      </c>
      <c r="D83" s="1" t="str">
        <f ca="1" t="shared" si="6"/>
        <v>Caractérisation de la modularité</v>
      </c>
      <c r="E83" s="1" t="str">
        <f ca="1" t="shared" si="7"/>
        <v>MOD-3  : L’ENT a-t-il une architecture globale de type bus logiciel ?</v>
      </c>
      <c r="F83" t="str">
        <f ca="1">IF(AND(E83&lt;&gt;"",INDIRECT(CONCATENATE("Formulaire!L",B83,"C",'Info croisé'!$B$3),0)),"X","")</f>
        <v>X</v>
      </c>
      <c r="G83">
        <f ca="1" t="shared" si="8"/>
        <v>1</v>
      </c>
      <c r="H83">
        <f ca="1" t="shared" si="9"/>
        <v>1</v>
      </c>
    </row>
    <row r="84" spans="1:8" ht="25.5">
      <c r="A84">
        <f>ROW()+'Info croisé'!$B$7-'Info croisé'!$B$14</f>
        <v>84</v>
      </c>
      <c r="B84">
        <f>ROW()+'Info croisé'!$B$2-'Info croisé'!$B$14</f>
        <v>86</v>
      </c>
      <c r="C84" s="1" t="str">
        <f ca="1">IF(ROW()&gt;'Info croisé'!$B$16,"",IF(INDIRECT(CONCATENATE("Référence!A",A84))&lt;&gt;"",INDIRECT(CONCATENATE("Référence!A",A84)),C83))</f>
        <v>Modularité</v>
      </c>
      <c r="D84" s="1" t="str">
        <f ca="1" t="shared" si="6"/>
        <v>Caractérisation de la modularité</v>
      </c>
      <c r="E84" s="1" t="str">
        <f ca="1" t="shared" si="7"/>
        <v>MOD-4  : Existe-t-il une forte dépendance des modules entre eux (hors socle ENT) ?</v>
      </c>
      <c r="F84" t="str">
        <f ca="1">IF(AND(E84&lt;&gt;"",INDIRECT(CONCATENATE("Formulaire!L",B84,"C",'Info croisé'!$B$3),0)),"X","")</f>
        <v>X</v>
      </c>
      <c r="G84">
        <f ca="1" t="shared" si="8"/>
        <v>0</v>
      </c>
      <c r="H84">
        <f ca="1" t="shared" si="9"/>
        <v>1</v>
      </c>
    </row>
    <row r="85" spans="1:8" ht="25.5">
      <c r="A85">
        <f>ROW()+'Info croisé'!$B$7-'Info croisé'!$B$14</f>
        <v>85</v>
      </c>
      <c r="B85">
        <f>ROW()+'Info croisé'!$B$2-'Info croisé'!$B$14</f>
        <v>87</v>
      </c>
      <c r="C85" s="1" t="str">
        <f ca="1">IF(ROW()&gt;'Info croisé'!$B$16,"",IF(INDIRECT(CONCATENATE("Référence!A",A85))&lt;&gt;"",INDIRECT(CONCATENATE("Référence!A",A85)),C84))</f>
        <v>Modularité</v>
      </c>
      <c r="D85" s="1" t="str">
        <f ca="1" t="shared" si="6"/>
        <v>Caractérisation de la modularité</v>
      </c>
      <c r="E85" s="1" t="str">
        <f ca="1" t="shared" si="7"/>
        <v>MOD-5  : Les services liés à un module ont-ils une cohérence métier ?</v>
      </c>
      <c r="F85" t="str">
        <f ca="1">IF(AND(E85&lt;&gt;"",INDIRECT(CONCATENATE("Formulaire!L",B85,"C",'Info croisé'!$B$3),0)),"X","")</f>
        <v>X</v>
      </c>
      <c r="G85">
        <f ca="1" t="shared" si="8"/>
        <v>1</v>
      </c>
      <c r="H85">
        <f ca="1" t="shared" si="9"/>
        <v>1</v>
      </c>
    </row>
    <row r="86" spans="1:8" ht="25.5">
      <c r="A86">
        <f>ROW()+'Info croisé'!$B$7-'Info croisé'!$B$14</f>
        <v>86</v>
      </c>
      <c r="B86">
        <f>ROW()+'Info croisé'!$B$2-'Info croisé'!$B$14</f>
        <v>88</v>
      </c>
      <c r="C86" s="1" t="str">
        <f ca="1">IF(ROW()&gt;'Info croisé'!$B$16,"",IF(INDIRECT(CONCATENATE("Référence!A",A86))&lt;&gt;"",INDIRECT(CONCATENATE("Référence!A",A86)),C85))</f>
        <v>Modularité</v>
      </c>
      <c r="D86" s="1" t="str">
        <f ca="1" t="shared" si="6"/>
        <v>Caractérisation de la modularité</v>
      </c>
      <c r="E86" s="1" t="str">
        <f ca="1" t="shared" si="7"/>
        <v>MOD-6  : Les services ayant une cohérence métier sont-ils regroupés au sein d’un même module ?</v>
      </c>
      <c r="F86" t="str">
        <f ca="1">IF(AND(E86&lt;&gt;"",INDIRECT(CONCATENATE("Formulaire!L",B86,"C",'Info croisé'!$B$3),0)),"X","")</f>
        <v>X</v>
      </c>
      <c r="G86">
        <f ca="1" t="shared" si="8"/>
        <v>1</v>
      </c>
      <c r="H86">
        <f ca="1" t="shared" si="9"/>
        <v>1</v>
      </c>
    </row>
    <row r="87" spans="1:8" ht="25.5">
      <c r="A87">
        <f>ROW()+'Info croisé'!$B$7-'Info croisé'!$B$14</f>
        <v>87</v>
      </c>
      <c r="B87">
        <f>ROW()+'Info croisé'!$B$2-'Info croisé'!$B$14</f>
        <v>89</v>
      </c>
      <c r="C87" s="1" t="str">
        <f ca="1">IF(ROW()&gt;'Info croisé'!$B$16,"",IF(INDIRECT(CONCATENATE("Référence!A",A87))&lt;&gt;"",INDIRECT(CONCATENATE("Référence!A",A87)),C86))</f>
        <v>Modularité</v>
      </c>
      <c r="D87" s="1" t="str">
        <f ca="1" t="shared" si="6"/>
        <v>Utilisation de la modularité</v>
      </c>
      <c r="E87" s="1">
        <f ca="1" t="shared" si="7"/>
      </c>
      <c r="F87">
        <f ca="1">IF(AND(E87&lt;&gt;"",INDIRECT(CONCATENATE("Formulaire!L",B87,"C",'Info croisé'!$B$3),0)),"X","")</f>
      </c>
      <c r="G87">
        <f ca="1" t="shared" si="8"/>
      </c>
      <c r="H87">
        <f ca="1" t="shared" si="9"/>
      </c>
    </row>
    <row r="88" spans="1:8" ht="25.5">
      <c r="A88">
        <f>ROW()+'Info croisé'!$B$7-'Info croisé'!$B$14</f>
        <v>88</v>
      </c>
      <c r="B88">
        <f>ROW()+'Info croisé'!$B$2-'Info croisé'!$B$14</f>
        <v>90</v>
      </c>
      <c r="C88" s="1" t="str">
        <f ca="1">IF(ROW()&gt;'Info croisé'!$B$16,"",IF(INDIRECT(CONCATENATE("Référence!A",A88))&lt;&gt;"",INDIRECT(CONCATENATE("Référence!A",A88)),C87))</f>
        <v>Modularité</v>
      </c>
      <c r="D88" s="1" t="str">
        <f ca="1" t="shared" si="6"/>
        <v>Utilisation de la modularité</v>
      </c>
      <c r="E88" s="1" t="str">
        <f ca="1" t="shared" si="7"/>
        <v>MOD-7  : Est-il possible de déployer l’ENT module par module ? </v>
      </c>
      <c r="F88" t="str">
        <f ca="1">IF(AND(E88&lt;&gt;"",INDIRECT(CONCATENATE("Formulaire!L",B88,"C",'Info croisé'!$B$3),0)),"X","")</f>
        <v>X</v>
      </c>
      <c r="G88">
        <f ca="1" t="shared" si="8"/>
        <v>1</v>
      </c>
      <c r="H88">
        <f ca="1" t="shared" si="9"/>
        <v>1</v>
      </c>
    </row>
    <row r="89" spans="1:8" ht="25.5">
      <c r="A89">
        <f>ROW()+'Info croisé'!$B$7-'Info croisé'!$B$14</f>
        <v>89</v>
      </c>
      <c r="B89">
        <f>ROW()+'Info croisé'!$B$2-'Info croisé'!$B$14</f>
        <v>91</v>
      </c>
      <c r="C89" s="1" t="str">
        <f ca="1">IF(ROW()&gt;'Info croisé'!$B$16,"",IF(INDIRECT(CONCATENATE("Référence!A",A89))&lt;&gt;"",INDIRECT(CONCATENATE("Référence!A",A89)),C88))</f>
        <v>Modularité</v>
      </c>
      <c r="D89" s="1" t="str">
        <f ca="1" t="shared" si="6"/>
        <v>Utilisation de la modularité</v>
      </c>
      <c r="E89" s="1" t="str">
        <f ca="1" t="shared" si="7"/>
        <v>MOD-8  : Est-il possible de fournir un package d’installation par module ?</v>
      </c>
      <c r="F89" t="str">
        <f ca="1">IF(AND(E89&lt;&gt;"",INDIRECT(CONCATENATE("Formulaire!L",B89,"C",'Info croisé'!$B$3),0)),"X","")</f>
        <v>X</v>
      </c>
      <c r="G89">
        <f ca="1" t="shared" si="8"/>
        <v>1</v>
      </c>
      <c r="H89">
        <f ca="1" t="shared" si="9"/>
        <v>1</v>
      </c>
    </row>
    <row r="90" spans="1:8" ht="38.25">
      <c r="A90">
        <f>ROW()+'Info croisé'!$B$7-'Info croisé'!$B$14</f>
        <v>90</v>
      </c>
      <c r="B90">
        <f>ROW()+'Info croisé'!$B$2-'Info croisé'!$B$14</f>
        <v>92</v>
      </c>
      <c r="C90" s="1" t="str">
        <f ca="1">IF(ROW()&gt;'Info croisé'!$B$16,"",IF(INDIRECT(CONCATENATE("Référence!A",A90))&lt;&gt;"",INDIRECT(CONCATENATE("Référence!A",A90)),C89))</f>
        <v>Modularité</v>
      </c>
      <c r="D90" s="1" t="str">
        <f ca="1" t="shared" si="6"/>
        <v>Utilisation de la modularité</v>
      </c>
      <c r="E90" s="1" t="str">
        <f ca="1" t="shared" si="7"/>
        <v>MOD-9  : Peut-on identifier simplement les modules/services obligatoires à l’utilisation d’un module ?</v>
      </c>
      <c r="F90" t="str">
        <f ca="1">IF(AND(E90&lt;&gt;"",INDIRECT(CONCATENATE("Formulaire!L",B90,"C",'Info croisé'!$B$3),0)),"X","")</f>
        <v>X</v>
      </c>
      <c r="G90">
        <f ca="1" t="shared" si="8"/>
        <v>1</v>
      </c>
      <c r="H90">
        <f ca="1" t="shared" si="9"/>
        <v>1</v>
      </c>
    </row>
    <row r="91" spans="1:8" ht="25.5">
      <c r="A91">
        <f>ROW()+'Info croisé'!$B$7-'Info croisé'!$B$14</f>
        <v>91</v>
      </c>
      <c r="B91">
        <f>ROW()+'Info croisé'!$B$2-'Info croisé'!$B$14</f>
        <v>93</v>
      </c>
      <c r="C91" s="1" t="str">
        <f ca="1">IF(ROW()&gt;'Info croisé'!$B$16,"",IF(INDIRECT(CONCATENATE("Référence!A",A91))&lt;&gt;"",INDIRECT(CONCATENATE("Référence!A",A91)),C90))</f>
        <v>Modularité</v>
      </c>
      <c r="D91" s="1" t="str">
        <f ca="1" t="shared" si="6"/>
        <v>Utilisation de la modularité</v>
      </c>
      <c r="E91" s="1" t="str">
        <f ca="1" t="shared" si="7"/>
        <v>MOD-10  : Le déploiement  des modules sur un autre ENT basé sur la même technologie est-il simple ?</v>
      </c>
      <c r="F91" t="str">
        <f ca="1">IF(AND(E91&lt;&gt;"",INDIRECT(CONCATENATE("Formulaire!L",B91,"C",'Info croisé'!$B$3),0)),"X","")</f>
        <v>X</v>
      </c>
      <c r="G91">
        <f ca="1" t="shared" si="8"/>
        <v>1</v>
      </c>
      <c r="H91">
        <f ca="1" t="shared" si="9"/>
        <v>1</v>
      </c>
    </row>
    <row r="92" spans="1:8" ht="25.5">
      <c r="A92">
        <f>ROW()+'Info croisé'!$B$7-'Info croisé'!$B$14</f>
        <v>92</v>
      </c>
      <c r="B92">
        <f>ROW()+'Info croisé'!$B$2-'Info croisé'!$B$14</f>
        <v>94</v>
      </c>
      <c r="C92" s="1" t="str">
        <f ca="1">IF(ROW()&gt;'Info croisé'!$B$16,"",IF(INDIRECT(CONCATENATE("Référence!A",A92))&lt;&gt;"",INDIRECT(CONCATENATE("Référence!A",A92)),C91))</f>
        <v>Modularité</v>
      </c>
      <c r="D92" s="1" t="str">
        <f ca="1" t="shared" si="6"/>
        <v>Utilisation de la modularité</v>
      </c>
      <c r="E92" s="1" t="str">
        <f ca="1" t="shared" si="7"/>
        <v>MOD-11  : A-t-on une utilisation simple des modules depuis un autre ENT ?</v>
      </c>
      <c r="F92" t="str">
        <f ca="1">IF(AND(E92&lt;&gt;"",INDIRECT(CONCATENATE("Formulaire!L",B92,"C",'Info croisé'!$B$3),0)),"X","")</f>
        <v>X</v>
      </c>
      <c r="G92">
        <f ca="1" t="shared" si="8"/>
        <v>0</v>
      </c>
      <c r="H92">
        <f ca="1" t="shared" si="9"/>
      </c>
    </row>
    <row r="93" spans="1:8" ht="12.75">
      <c r="A93">
        <f>ROW()+'Info croisé'!$B$7-'Info croisé'!$B$14</f>
        <v>93</v>
      </c>
      <c r="B93">
        <f>ROW()+'Info croisé'!$B$2-'Info croisé'!$B$14</f>
        <v>95</v>
      </c>
      <c r="C93" s="1" t="str">
        <f ca="1">IF(ROW()&gt;'Info croisé'!$B$16,"",IF(INDIRECT(CONCATENATE("Référence!A",A93))&lt;&gt;"",INDIRECT(CONCATENATE("Référence!A",A93)),C92))</f>
        <v>Documentation</v>
      </c>
      <c r="D93" s="1">
        <f ca="1" t="shared" si="6"/>
      </c>
      <c r="E93" s="1">
        <f ca="1" t="shared" si="7"/>
      </c>
      <c r="F93">
        <f ca="1">IF(AND(E93&lt;&gt;"",INDIRECT(CONCATENATE("Formulaire!L",B93,"C",'Info croisé'!$B$3),0)),"X","")</f>
      </c>
      <c r="G93">
        <f ca="1" t="shared" si="8"/>
      </c>
      <c r="H93">
        <f ca="1" t="shared" si="9"/>
      </c>
    </row>
    <row r="94" spans="1:8" ht="25.5">
      <c r="A94">
        <f>ROW()+'Info croisé'!$B$7-'Info croisé'!$B$14</f>
        <v>94</v>
      </c>
      <c r="B94">
        <f>ROW()+'Info croisé'!$B$2-'Info croisé'!$B$14</f>
        <v>96</v>
      </c>
      <c r="C94" s="1" t="str">
        <f ca="1">IF(ROW()&gt;'Info croisé'!$B$16,"",IF(INDIRECT(CONCATENATE("Référence!A",A94))&lt;&gt;"",INDIRECT(CONCATENATE("Référence!A",A94)),C93))</f>
        <v>Documentation</v>
      </c>
      <c r="D94" s="1" t="str">
        <f ca="1" t="shared" si="6"/>
        <v>Caractéristiques générales</v>
      </c>
      <c r="E94" s="1">
        <f ca="1" t="shared" si="7"/>
      </c>
      <c r="F94">
        <f ca="1">IF(AND(E94&lt;&gt;"",INDIRECT(CONCATENATE("Formulaire!L",B94,"C",'Info croisé'!$B$3),0)),"X","")</f>
      </c>
      <c r="G94">
        <f ca="1" t="shared" si="8"/>
      </c>
      <c r="H94">
        <f ca="1" t="shared" si="9"/>
      </c>
    </row>
    <row r="95" spans="1:8" ht="25.5">
      <c r="A95">
        <f>ROW()+'Info croisé'!$B$7-'Info croisé'!$B$14</f>
        <v>95</v>
      </c>
      <c r="B95">
        <f>ROW()+'Info croisé'!$B$2-'Info croisé'!$B$14</f>
        <v>97</v>
      </c>
      <c r="C95" s="1" t="str">
        <f ca="1">IF(ROW()&gt;'Info croisé'!$B$16,"",IF(INDIRECT(CONCATENATE("Référence!A",A95))&lt;&gt;"",INDIRECT(CONCATENATE("Référence!A",A95)),C94))</f>
        <v>Documentation</v>
      </c>
      <c r="D95" s="1" t="str">
        <f ca="1" t="shared" si="6"/>
        <v>Caractéristiques générales</v>
      </c>
      <c r="E95" s="1" t="str">
        <f ca="1" t="shared" si="7"/>
        <v>DOC-1  : Les développements applicatifs ont-ils été modélisés à l’aide de UML ? </v>
      </c>
      <c r="F95" t="str">
        <f ca="1">IF(AND(E95&lt;&gt;"",INDIRECT(CONCATENATE("Formulaire!L",B95,"C",'Info croisé'!$B$3),0)),"X","")</f>
        <v>X</v>
      </c>
      <c r="G95">
        <f ca="1" t="shared" si="8"/>
        <v>1</v>
      </c>
      <c r="H95">
        <f ca="1" t="shared" si="9"/>
        <v>1</v>
      </c>
    </row>
    <row r="96" spans="1:8" ht="25.5">
      <c r="A96">
        <f>ROW()+'Info croisé'!$B$7-'Info croisé'!$B$14</f>
        <v>96</v>
      </c>
      <c r="B96">
        <f>ROW()+'Info croisé'!$B$2-'Info croisé'!$B$14</f>
        <v>98</v>
      </c>
      <c r="C96" s="1" t="str">
        <f ca="1">IF(ROW()&gt;'Info croisé'!$B$16,"",IF(INDIRECT(CONCATENATE("Référence!A",A96))&lt;&gt;"",INDIRECT(CONCATENATE("Référence!A",A96)),C95))</f>
        <v>Documentation</v>
      </c>
      <c r="D96" s="1" t="str">
        <f ca="1" t="shared" si="6"/>
        <v>Caractéristiques générales</v>
      </c>
      <c r="E96" s="1" t="str">
        <f ca="1" t="shared" si="7"/>
        <v>DOC-2  : Les services en lignes proposent-ils des interfaces publiées ? </v>
      </c>
      <c r="F96" t="str">
        <f ca="1">IF(AND(E96&lt;&gt;"",INDIRECT(CONCATENATE("Formulaire!L",B96,"C",'Info croisé'!$B$3),0)),"X","")</f>
        <v>X</v>
      </c>
      <c r="G96">
        <f ca="1" t="shared" si="8"/>
        <v>1</v>
      </c>
      <c r="H96">
        <f ca="1" t="shared" si="9"/>
        <v>1</v>
      </c>
    </row>
    <row r="97" spans="1:8" ht="25.5">
      <c r="A97">
        <f>ROW()+'Info croisé'!$B$7-'Info croisé'!$B$14</f>
        <v>97</v>
      </c>
      <c r="B97">
        <f>ROW()+'Info croisé'!$B$2-'Info croisé'!$B$14</f>
        <v>99</v>
      </c>
      <c r="C97" s="1" t="str">
        <f ca="1">IF(ROW()&gt;'Info croisé'!$B$16,"",IF(INDIRECT(CONCATENATE("Référence!A",A97))&lt;&gt;"",INDIRECT(CONCATENATE("Référence!A",A97)),C96))</f>
        <v>Documentation</v>
      </c>
      <c r="D97" s="1" t="str">
        <f ca="1" t="shared" si="6"/>
        <v>Caractéristiques générales</v>
      </c>
      <c r="E97" s="1" t="str">
        <f ca="1" t="shared" si="7"/>
        <v>DOC-3  : Les services en lignes proposent-ils des interfaces documentées ? </v>
      </c>
      <c r="F97" t="str">
        <f ca="1">IF(AND(E97&lt;&gt;"",INDIRECT(CONCATENATE("Formulaire!L",B97,"C",'Info croisé'!$B$3),0)),"X","")</f>
        <v>X</v>
      </c>
      <c r="G97">
        <f ca="1" t="shared" si="8"/>
        <v>1</v>
      </c>
      <c r="H97">
        <f ca="1" t="shared" si="9"/>
        <v>1</v>
      </c>
    </row>
    <row r="98" spans="1:8" ht="38.25">
      <c r="A98">
        <f>ROW()+'Info croisé'!$B$7-'Info croisé'!$B$14</f>
        <v>98</v>
      </c>
      <c r="B98">
        <f>ROW()+'Info croisé'!$B$2-'Info croisé'!$B$14</f>
        <v>100</v>
      </c>
      <c r="C98" s="1" t="str">
        <f ca="1">IF(ROW()&gt;'Info croisé'!$B$16,"",IF(INDIRECT(CONCATENATE("Référence!A",A98))&lt;&gt;"",INDIRECT(CONCATENATE("Référence!A",A98)),C97))</f>
        <v>Documentation</v>
      </c>
      <c r="D98" s="1" t="str">
        <f ca="1" t="shared" si="6"/>
        <v>Détail de la documentation technique</v>
      </c>
      <c r="E98" s="1">
        <f ca="1" t="shared" si="7"/>
      </c>
      <c r="F98">
        <f ca="1">IF(AND(E98&lt;&gt;"",INDIRECT(CONCATENATE("Formulaire!L",B98,"C",'Info croisé'!$B$3),0)),"X","")</f>
      </c>
      <c r="G98">
        <f ca="1" t="shared" si="8"/>
      </c>
      <c r="H98">
        <f ca="1" t="shared" si="9"/>
      </c>
    </row>
    <row r="99" spans="1:8" ht="38.25">
      <c r="A99">
        <f>ROW()+'Info croisé'!$B$7-'Info croisé'!$B$14</f>
        <v>99</v>
      </c>
      <c r="B99">
        <f>ROW()+'Info croisé'!$B$2-'Info croisé'!$B$14</f>
        <v>101</v>
      </c>
      <c r="C99" s="1" t="str">
        <f ca="1">IF(ROW()&gt;'Info croisé'!$B$16,"",IF(INDIRECT(CONCATENATE("Référence!A",A99))&lt;&gt;"",INDIRECT(CONCATENATE("Référence!A",A99)),C98))</f>
        <v>Documentation</v>
      </c>
      <c r="D99" s="1" t="str">
        <f ca="1" t="shared" si="6"/>
        <v>Détail de la documentation technique</v>
      </c>
      <c r="E99" s="1" t="str">
        <f ca="1" t="shared" si="7"/>
        <v>DOC-4  : Les mécanismes d’interopérabilités sont-ils documentés ?</v>
      </c>
      <c r="F99" t="str">
        <f ca="1">IF(AND(E99&lt;&gt;"",INDIRECT(CONCATENATE("Formulaire!L",B99,"C",'Info croisé'!$B$3),0)),"X","")</f>
        <v>X</v>
      </c>
      <c r="G99">
        <f ca="1" t="shared" si="8"/>
        <v>1</v>
      </c>
      <c r="H99">
        <f ca="1" t="shared" si="9"/>
        <v>1</v>
      </c>
    </row>
    <row r="100" spans="1:8" ht="38.25">
      <c r="A100">
        <f>ROW()+'Info croisé'!$B$7-'Info croisé'!$B$14</f>
        <v>100</v>
      </c>
      <c r="B100">
        <f>ROW()+'Info croisé'!$B$2-'Info croisé'!$B$14</f>
        <v>102</v>
      </c>
      <c r="C100" s="1" t="str">
        <f ca="1">IF(ROW()&gt;'Info croisé'!$B$16,"",IF(INDIRECT(CONCATENATE("Référence!A",A100))&lt;&gt;"",INDIRECT(CONCATENATE("Référence!A",A100)),C99))</f>
        <v>Documentation</v>
      </c>
      <c r="D100" s="1" t="str">
        <f ca="1" t="shared" si="6"/>
        <v>Détail de la documentation technique</v>
      </c>
      <c r="E100" s="1" t="str">
        <f ca="1" t="shared" si="7"/>
        <v>DOC-5  : Les formats d’échanges sont-ils documentés ? </v>
      </c>
      <c r="F100" t="str">
        <f ca="1">IF(AND(E100&lt;&gt;"",INDIRECT(CONCATENATE("Formulaire!L",B100,"C",'Info croisé'!$B$3),0)),"X","")</f>
        <v>X</v>
      </c>
      <c r="G100">
        <f ca="1" t="shared" si="8"/>
        <v>1</v>
      </c>
      <c r="H100">
        <f ca="1" t="shared" si="9"/>
        <v>1</v>
      </c>
    </row>
    <row r="101" spans="1:8" ht="38.25">
      <c r="A101">
        <f>ROW()+'Info croisé'!$B$7-'Info croisé'!$B$14</f>
        <v>101</v>
      </c>
      <c r="B101">
        <f>ROW()+'Info croisé'!$B$2-'Info croisé'!$B$14</f>
        <v>103</v>
      </c>
      <c r="C101" s="1" t="str">
        <f ca="1">IF(ROW()&gt;'Info croisé'!$B$16,"",IF(INDIRECT(CONCATENATE("Référence!A",A101))&lt;&gt;"",INDIRECT(CONCATENATE("Référence!A",A101)),C100))</f>
        <v>Documentation</v>
      </c>
      <c r="D101" s="1" t="str">
        <f ca="1" t="shared" si="6"/>
        <v>Détail de la documentation technique</v>
      </c>
      <c r="E101" s="1" t="str">
        <f ca="1" t="shared" si="7"/>
        <v>DOC-6  : Les services proposés sont-ils documentés ?</v>
      </c>
      <c r="F101" t="str">
        <f ca="1">IF(AND(E101&lt;&gt;"",INDIRECT(CONCATENATE("Formulaire!L",B101,"C",'Info croisé'!$B$3),0)),"X","")</f>
        <v>X</v>
      </c>
      <c r="G101">
        <f ca="1" t="shared" si="8"/>
        <v>1</v>
      </c>
      <c r="H101">
        <f ca="1" t="shared" si="9"/>
        <v>1</v>
      </c>
    </row>
    <row r="102" spans="1:8" ht="38.25">
      <c r="A102">
        <f>ROW()+'Info croisé'!$B$7-'Info croisé'!$B$14</f>
        <v>102</v>
      </c>
      <c r="B102">
        <f>ROW()+'Info croisé'!$B$2-'Info croisé'!$B$14</f>
        <v>104</v>
      </c>
      <c r="C102" s="1" t="str">
        <f ca="1">IF(ROW()&gt;'Info croisé'!$B$16,"",IF(INDIRECT(CONCATENATE("Référence!A",A102))&lt;&gt;"",INDIRECT(CONCATENATE("Référence!A",A102)),C101))</f>
        <v>Documentation</v>
      </c>
      <c r="D102" s="1" t="str">
        <f ca="1" t="shared" si="6"/>
        <v>Détail de la documentation technique</v>
      </c>
      <c r="E102" s="1" t="str">
        <f ca="1" t="shared" si="7"/>
        <v>DOC-7  : La documentation est-elle disponible en ligne ? </v>
      </c>
      <c r="F102" t="str">
        <f ca="1">IF(AND(E102&lt;&gt;"",INDIRECT(CONCATENATE("Formulaire!L",B102,"C",'Info croisé'!$B$3),0)),"X","")</f>
        <v>X</v>
      </c>
      <c r="G102">
        <f ca="1" t="shared" si="8"/>
        <v>1</v>
      </c>
      <c r="H102">
        <f ca="1" t="shared" si="9"/>
        <v>1</v>
      </c>
    </row>
    <row r="103" spans="1:8" ht="38.25">
      <c r="A103">
        <f>ROW()+'Info croisé'!$B$7-'Info croisé'!$B$14</f>
        <v>103</v>
      </c>
      <c r="B103">
        <f>ROW()+'Info croisé'!$B$2-'Info croisé'!$B$14</f>
        <v>105</v>
      </c>
      <c r="C103" s="1" t="str">
        <f ca="1">IF(ROW()&gt;'Info croisé'!$B$16,"",IF(INDIRECT(CONCATENATE("Référence!A",A103))&lt;&gt;"",INDIRECT(CONCATENATE("Référence!A",A103)),C102))</f>
        <v>Documentation</v>
      </c>
      <c r="D103" s="1" t="str">
        <f ca="1" t="shared" si="6"/>
        <v>Détail de la documentation technique</v>
      </c>
      <c r="E103" s="1" t="str">
        <f ca="1" t="shared" si="7"/>
        <v>DOC-8  : La documentation en ligne est-elle indexée ?</v>
      </c>
      <c r="F103" t="str">
        <f ca="1">IF(AND(E103&lt;&gt;"",INDIRECT(CONCATENATE("Formulaire!L",B103,"C",'Info croisé'!$B$3),0)),"X","")</f>
        <v>X</v>
      </c>
      <c r="G103">
        <f ca="1" t="shared" si="8"/>
        <v>1</v>
      </c>
      <c r="H103">
        <f ca="1" t="shared" si="9"/>
        <v>1</v>
      </c>
    </row>
    <row r="104" spans="1:8" ht="38.25">
      <c r="A104">
        <f>ROW()+'Info croisé'!$B$7-'Info croisé'!$B$14</f>
        <v>104</v>
      </c>
      <c r="B104">
        <f>ROW()+'Info croisé'!$B$2-'Info croisé'!$B$14</f>
        <v>106</v>
      </c>
      <c r="C104" s="1" t="str">
        <f ca="1">IF(ROW()&gt;'Info croisé'!$B$16,"",IF(INDIRECT(CONCATENATE("Référence!A",A104))&lt;&gt;"",INDIRECT(CONCATENATE("Référence!A",A104)),C103))</f>
        <v>Documentation</v>
      </c>
      <c r="D104" s="1" t="str">
        <f ca="1" t="shared" si="6"/>
        <v>Détail de la documentation technique</v>
      </c>
      <c r="E104" s="1" t="str">
        <f ca="1" t="shared" si="7"/>
        <v>DOC-9  : La documentation en ligne est-elle consultable à travers un moteur de recherche ?</v>
      </c>
      <c r="F104" t="str">
        <f ca="1">IF(AND(E104&lt;&gt;"",INDIRECT(CONCATENATE("Formulaire!L",B104,"C",'Info croisé'!$B$3),0)),"X","")</f>
        <v>X</v>
      </c>
      <c r="G104">
        <f ca="1" t="shared" si="8"/>
        <v>1</v>
      </c>
      <c r="H104">
        <f ca="1" t="shared" si="9"/>
        <v>1</v>
      </c>
    </row>
    <row r="105" spans="1:8" ht="38.25">
      <c r="A105">
        <f>ROW()+'Info croisé'!$B$7-'Info croisé'!$B$14</f>
        <v>105</v>
      </c>
      <c r="B105">
        <f>ROW()+'Info croisé'!$B$2-'Info croisé'!$B$14</f>
        <v>107</v>
      </c>
      <c r="C105" s="1" t="str">
        <f ca="1">IF(ROW()&gt;'Info croisé'!$B$16,"",IF(INDIRECT(CONCATENATE("Référence!A",A105))&lt;&gt;"",INDIRECT(CONCATENATE("Référence!A",A105)),C104))</f>
        <v>Documentation</v>
      </c>
      <c r="D105" s="1" t="str">
        <f ca="1" t="shared" si="6"/>
        <v>Détail de la documentation technique</v>
      </c>
      <c r="E105" s="1" t="str">
        <f ca="1" t="shared" si="7"/>
        <v>DOC-10  : La documentation d’installation est-elle lisible ?</v>
      </c>
      <c r="F105" t="str">
        <f ca="1">IF(AND(E105&lt;&gt;"",INDIRECT(CONCATENATE("Formulaire!L",B105,"C",'Info croisé'!$B$3),0)),"X","")</f>
        <v>X</v>
      </c>
      <c r="G105">
        <f ca="1" t="shared" si="8"/>
        <v>1</v>
      </c>
      <c r="H105">
        <f ca="1" t="shared" si="9"/>
        <v>1</v>
      </c>
    </row>
    <row r="106" spans="1:8" ht="38.25">
      <c r="A106">
        <f>ROW()+'Info croisé'!$B$7-'Info croisé'!$B$14</f>
        <v>106</v>
      </c>
      <c r="B106">
        <f>ROW()+'Info croisé'!$B$2-'Info croisé'!$B$14</f>
        <v>108</v>
      </c>
      <c r="C106" s="1" t="str">
        <f ca="1">IF(ROW()&gt;'Info croisé'!$B$16,"",IF(INDIRECT(CONCATENATE("Référence!A",A106))&lt;&gt;"",INDIRECT(CONCATENATE("Référence!A",A106)),C105))</f>
        <v>Documentation</v>
      </c>
      <c r="D106" s="1" t="str">
        <f ca="1" t="shared" si="6"/>
        <v>Détail de la documentation technique</v>
      </c>
      <c r="E106" s="1" t="str">
        <f ca="1" t="shared" si="7"/>
        <v>DOC-11  : La documentation d’installation est-elle suffisante ?</v>
      </c>
      <c r="F106" t="str">
        <f ca="1">IF(AND(E106&lt;&gt;"",INDIRECT(CONCATENATE("Formulaire!L",B106,"C",'Info croisé'!$B$3),0)),"X","")</f>
        <v>X</v>
      </c>
      <c r="G106">
        <f ca="1" t="shared" si="8"/>
        <v>1</v>
      </c>
      <c r="H106">
        <f ca="1" t="shared" si="9"/>
        <v>1</v>
      </c>
    </row>
    <row r="107" spans="1:8" ht="38.25">
      <c r="A107">
        <f>ROW()+'Info croisé'!$B$7-'Info croisé'!$B$14</f>
        <v>107</v>
      </c>
      <c r="B107">
        <f>ROW()+'Info croisé'!$B$2-'Info croisé'!$B$14</f>
        <v>109</v>
      </c>
      <c r="C107" s="1" t="str">
        <f ca="1">IF(ROW()&gt;'Info croisé'!$B$16,"",IF(INDIRECT(CONCATENATE("Référence!A",A107))&lt;&gt;"",INDIRECT(CONCATENATE("Référence!A",A107)),C106))</f>
        <v>Documentation</v>
      </c>
      <c r="D107" s="1" t="str">
        <f ca="1" t="shared" si="6"/>
        <v>Détail de la documentation technique</v>
      </c>
      <c r="E107" s="1" t="str">
        <f ca="1" t="shared" si="7"/>
        <v>DOC-12  : La documentation d’installation est-elle exhaustive ?</v>
      </c>
      <c r="F107" t="str">
        <f ca="1">IF(AND(E107&lt;&gt;"",INDIRECT(CONCATENATE("Formulaire!L",B107,"C",'Info croisé'!$B$3),0)),"X","")</f>
        <v>X</v>
      </c>
      <c r="G107">
        <f ca="1" t="shared" si="8"/>
        <v>1</v>
      </c>
      <c r="H107">
        <f ca="1" t="shared" si="9"/>
        <v>1</v>
      </c>
    </row>
    <row r="108" spans="1:8" ht="38.25">
      <c r="A108">
        <f>ROW()+'Info croisé'!$B$7-'Info croisé'!$B$14</f>
        <v>108</v>
      </c>
      <c r="B108">
        <f>ROW()+'Info croisé'!$B$2-'Info croisé'!$B$14</f>
        <v>110</v>
      </c>
      <c r="C108" s="1" t="str">
        <f ca="1">IF(ROW()&gt;'Info croisé'!$B$16,"",IF(INDIRECT(CONCATENATE("Référence!A",A108))&lt;&gt;"",INDIRECT(CONCATENATE("Référence!A",A108)),C107))</f>
        <v>Documentation</v>
      </c>
      <c r="D108" s="1" t="str">
        <f ca="1" t="shared" si="6"/>
        <v>Détail de la documentation technique</v>
      </c>
      <c r="E108" s="1" t="str">
        <f ca="1" t="shared" si="7"/>
        <v>DOC-13  :  La documentation d’exploitation est-elle lisible ?</v>
      </c>
      <c r="F108" t="str">
        <f ca="1">IF(AND(E108&lt;&gt;"",INDIRECT(CONCATENATE("Formulaire!L",B108,"C",'Info croisé'!$B$3),0)),"X","")</f>
        <v>X</v>
      </c>
      <c r="G108">
        <f ca="1" t="shared" si="8"/>
        <v>1</v>
      </c>
      <c r="H108">
        <f ca="1" t="shared" si="9"/>
        <v>1</v>
      </c>
    </row>
    <row r="109" spans="1:8" ht="38.25">
      <c r="A109">
        <f>ROW()+'Info croisé'!$B$7-'Info croisé'!$B$14</f>
        <v>109</v>
      </c>
      <c r="B109">
        <f>ROW()+'Info croisé'!$B$2-'Info croisé'!$B$14</f>
        <v>111</v>
      </c>
      <c r="C109" s="1" t="str">
        <f ca="1">IF(ROW()&gt;'Info croisé'!$B$16,"",IF(INDIRECT(CONCATENATE("Référence!A",A109))&lt;&gt;"",INDIRECT(CONCATENATE("Référence!A",A109)),C108))</f>
        <v>Documentation</v>
      </c>
      <c r="D109" s="1" t="str">
        <f ca="1" t="shared" si="6"/>
        <v>Détail de la documentation technique</v>
      </c>
      <c r="E109" s="1" t="str">
        <f ca="1" t="shared" si="7"/>
        <v>DOC-14  : La documentation d’exploitation est-elle suffisante ?</v>
      </c>
      <c r="F109" t="str">
        <f ca="1">IF(AND(E109&lt;&gt;"",INDIRECT(CONCATENATE("Formulaire!L",B109,"C",'Info croisé'!$B$3),0)),"X","")</f>
        <v>X</v>
      </c>
      <c r="G109">
        <f ca="1" t="shared" si="8"/>
        <v>1</v>
      </c>
      <c r="H109">
        <f ca="1" t="shared" si="9"/>
        <v>1</v>
      </c>
    </row>
    <row r="110" spans="1:8" ht="38.25">
      <c r="A110">
        <f>ROW()+'Info croisé'!$B$7-'Info croisé'!$B$14</f>
        <v>110</v>
      </c>
      <c r="B110">
        <f>ROW()+'Info croisé'!$B$2-'Info croisé'!$B$14</f>
        <v>112</v>
      </c>
      <c r="C110" s="1" t="str">
        <f ca="1">IF(ROW()&gt;'Info croisé'!$B$16,"",IF(INDIRECT(CONCATENATE("Référence!A",A110))&lt;&gt;"",INDIRECT(CONCATENATE("Référence!A",A110)),C109))</f>
        <v>Documentation</v>
      </c>
      <c r="D110" s="1" t="str">
        <f ca="1" t="shared" si="6"/>
        <v>Détail de la documentation technique</v>
      </c>
      <c r="E110" s="1" t="str">
        <f ca="1" t="shared" si="7"/>
        <v>DOC-15  : La documentation d’exploitation est-elle exhaustive ?</v>
      </c>
      <c r="F110" t="str">
        <f ca="1">IF(AND(E110&lt;&gt;"",INDIRECT(CONCATENATE("Formulaire!L",B110,"C",'Info croisé'!$B$3),0)),"X","")</f>
        <v>X</v>
      </c>
      <c r="G110">
        <f ca="1" t="shared" si="8"/>
        <v>1</v>
      </c>
      <c r="H110">
        <f ca="1" t="shared" si="9"/>
        <v>1</v>
      </c>
    </row>
    <row r="111" spans="1:8" ht="38.25">
      <c r="A111">
        <f>ROW()+'Info croisé'!$B$7-'Info croisé'!$B$14</f>
        <v>111</v>
      </c>
      <c r="B111">
        <f>ROW()+'Info croisé'!$B$2-'Info croisé'!$B$14</f>
        <v>113</v>
      </c>
      <c r="C111" s="1" t="str">
        <f ca="1">IF(ROW()&gt;'Info croisé'!$B$16,"",IF(INDIRECT(CONCATENATE("Référence!A",A111))&lt;&gt;"",INDIRECT(CONCATENATE("Référence!A",A111)),C110))</f>
        <v>Documentation</v>
      </c>
      <c r="D111" s="1" t="str">
        <f ca="1" t="shared" si="6"/>
        <v>Détail de la documentation utilisateur</v>
      </c>
      <c r="E111" s="1">
        <f ca="1" t="shared" si="7"/>
      </c>
      <c r="F111">
        <f ca="1">IF(AND(E111&lt;&gt;"",INDIRECT(CONCATENATE("Formulaire!L",B111,"C",'Info croisé'!$B$3),0)),"X","")</f>
      </c>
      <c r="G111">
        <f ca="1" t="shared" si="8"/>
      </c>
      <c r="H111">
        <f ca="1" t="shared" si="9"/>
      </c>
    </row>
    <row r="112" spans="1:8" ht="38.25">
      <c r="A112">
        <f>ROW()+'Info croisé'!$B$7-'Info croisé'!$B$14</f>
        <v>112</v>
      </c>
      <c r="B112">
        <f>ROW()+'Info croisé'!$B$2-'Info croisé'!$B$14</f>
        <v>114</v>
      </c>
      <c r="C112" s="1" t="str">
        <f ca="1">IF(ROW()&gt;'Info croisé'!$B$16,"",IF(INDIRECT(CONCATENATE("Référence!A",A112))&lt;&gt;"",INDIRECT(CONCATENATE("Référence!A",A112)),C111))</f>
        <v>Documentation</v>
      </c>
      <c r="D112" s="1" t="str">
        <f ca="1" t="shared" si="6"/>
        <v>Détail de la documentation utilisateur</v>
      </c>
      <c r="E112" s="1" t="str">
        <f ca="1" t="shared" si="7"/>
        <v>DOC-16  : La documentation utilisateur permet-elle de comprendre les concepts associés aux services offerts ?</v>
      </c>
      <c r="F112" t="str">
        <f ca="1">IF(AND(E112&lt;&gt;"",INDIRECT(CONCATENATE("Formulaire!L",B112,"C",'Info croisé'!$B$3),0)),"X","")</f>
        <v>X</v>
      </c>
      <c r="G112">
        <f ca="1" t="shared" si="8"/>
        <v>1</v>
      </c>
      <c r="H112">
        <f ca="1" t="shared" si="9"/>
        <v>1</v>
      </c>
    </row>
    <row r="113" spans="1:8" ht="38.25">
      <c r="A113">
        <f>ROW()+'Info croisé'!$B$7-'Info croisé'!$B$14</f>
        <v>113</v>
      </c>
      <c r="B113">
        <f>ROW()+'Info croisé'!$B$2-'Info croisé'!$B$14</f>
        <v>115</v>
      </c>
      <c r="C113" s="1" t="str">
        <f ca="1">IF(ROW()&gt;'Info croisé'!$B$16,"",IF(INDIRECT(CONCATENATE("Référence!A",A113))&lt;&gt;"",INDIRECT(CONCATENATE("Référence!A",A113)),C112))</f>
        <v>Documentation</v>
      </c>
      <c r="D113" s="1" t="str">
        <f ca="1" t="shared" si="6"/>
        <v>Détail de la documentation utilisateur</v>
      </c>
      <c r="E113" s="1" t="str">
        <f ca="1" t="shared" si="7"/>
        <v>DOC-17  : La documentation est-elle disponible en ligne ?</v>
      </c>
      <c r="F113" t="str">
        <f ca="1">IF(AND(E113&lt;&gt;"",INDIRECT(CONCATENATE("Formulaire!L",B113,"C",'Info croisé'!$B$3),0)),"X","")</f>
        <v>X</v>
      </c>
      <c r="G113">
        <f ca="1" t="shared" si="8"/>
        <v>1</v>
      </c>
      <c r="H113">
        <f ca="1" t="shared" si="9"/>
        <v>1</v>
      </c>
    </row>
    <row r="114" spans="1:8" ht="38.25">
      <c r="A114">
        <f>ROW()+'Info croisé'!$B$7-'Info croisé'!$B$14</f>
        <v>114</v>
      </c>
      <c r="B114">
        <f>ROW()+'Info croisé'!$B$2-'Info croisé'!$B$14</f>
        <v>116</v>
      </c>
      <c r="C114" s="1" t="str">
        <f ca="1">IF(ROW()&gt;'Info croisé'!$B$16,"",IF(INDIRECT(CONCATENATE("Référence!A",A114))&lt;&gt;"",INDIRECT(CONCATENATE("Référence!A",A114)),C113))</f>
        <v>Documentation</v>
      </c>
      <c r="D114" s="1" t="str">
        <f ca="1" t="shared" si="6"/>
        <v>Détail de la documentation utilisateur</v>
      </c>
      <c r="E114" s="1" t="str">
        <f ca="1" t="shared" si="7"/>
        <v>DOC-18  : La documentation est-elle lisible ?</v>
      </c>
      <c r="F114" t="str">
        <f ca="1">IF(AND(E114&lt;&gt;"",INDIRECT(CONCATENATE("Formulaire!L",B114,"C",'Info croisé'!$B$3),0)),"X","")</f>
        <v>X</v>
      </c>
      <c r="G114">
        <f ca="1" t="shared" si="8"/>
        <v>1</v>
      </c>
      <c r="H114">
        <f ca="1" t="shared" si="9"/>
        <v>1</v>
      </c>
    </row>
    <row r="115" spans="1:8" ht="38.25">
      <c r="A115">
        <f>ROW()+'Info croisé'!$B$7-'Info croisé'!$B$14</f>
        <v>115</v>
      </c>
      <c r="B115">
        <f>ROW()+'Info croisé'!$B$2-'Info croisé'!$B$14</f>
        <v>117</v>
      </c>
      <c r="C115" s="1" t="str">
        <f ca="1">IF(ROW()&gt;'Info croisé'!$B$16,"",IF(INDIRECT(CONCATENATE("Référence!A",A115))&lt;&gt;"",INDIRECT(CONCATENATE("Référence!A",A115)),C114))</f>
        <v>Documentation</v>
      </c>
      <c r="D115" s="1" t="str">
        <f ca="1" t="shared" si="6"/>
        <v>Détail de la documentation utilisateur</v>
      </c>
      <c r="E115" s="1" t="str">
        <f ca="1" t="shared" si="7"/>
        <v>DOC-19  : La documentation en ligne est-elle indexée ?</v>
      </c>
      <c r="F115" t="str">
        <f ca="1">IF(AND(E115&lt;&gt;"",INDIRECT(CONCATENATE("Formulaire!L",B115,"C",'Info croisé'!$B$3),0)),"X","")</f>
        <v>X</v>
      </c>
      <c r="G115">
        <f ca="1" t="shared" si="8"/>
        <v>1</v>
      </c>
      <c r="H115">
        <f ca="1" t="shared" si="9"/>
        <v>1</v>
      </c>
    </row>
    <row r="116" spans="1:8" ht="38.25">
      <c r="A116">
        <f>ROW()+'Info croisé'!$B$7-'Info croisé'!$B$14</f>
        <v>116</v>
      </c>
      <c r="B116">
        <f>ROW()+'Info croisé'!$B$2-'Info croisé'!$B$14</f>
        <v>118</v>
      </c>
      <c r="C116" s="1" t="str">
        <f ca="1">IF(ROW()&gt;'Info croisé'!$B$16,"",IF(INDIRECT(CONCATENATE("Référence!A",A116))&lt;&gt;"",INDIRECT(CONCATENATE("Référence!A",A116)),C115))</f>
        <v>Documentation</v>
      </c>
      <c r="D116" s="1" t="str">
        <f ca="1" t="shared" si="6"/>
        <v>Détail de la documentation utilisateur</v>
      </c>
      <c r="E116" s="1" t="str">
        <f ca="1" t="shared" si="7"/>
        <v>DOC-20  : La documentation en ligne est-elle consultable à travers un moteur de recherche?</v>
      </c>
      <c r="F116" t="str">
        <f ca="1">IF(AND(E116&lt;&gt;"",INDIRECT(CONCATENATE("Formulaire!L",B116,"C",'Info croisé'!$B$3),0)),"X","")</f>
        <v>X</v>
      </c>
      <c r="G116">
        <f ca="1" t="shared" si="8"/>
        <v>1</v>
      </c>
      <c r="H116">
        <f ca="1" t="shared" si="9"/>
        <v>1</v>
      </c>
    </row>
    <row r="117" spans="1:8" ht="38.25">
      <c r="A117">
        <f>ROW()+'Info croisé'!$B$7-'Info croisé'!$B$14</f>
        <v>117</v>
      </c>
      <c r="B117">
        <f>ROW()+'Info croisé'!$B$2-'Info croisé'!$B$14</f>
        <v>119</v>
      </c>
      <c r="C117" s="1" t="str">
        <f ca="1">IF(ROW()&gt;'Info croisé'!$B$16,"",IF(INDIRECT(CONCATENATE("Référence!A",A117))&lt;&gt;"",INDIRECT(CONCATENATE("Référence!A",A117)),C116))</f>
        <v>Documentation</v>
      </c>
      <c r="D117" s="1" t="str">
        <f ca="1" t="shared" si="6"/>
        <v>Détail de la documentation utilisateur</v>
      </c>
      <c r="E117" s="1" t="str">
        <f ca="1" t="shared" si="7"/>
        <v>DOC-21  : La documentation est-elle contextuelle?</v>
      </c>
      <c r="F117" t="str">
        <f ca="1">IF(AND(E117&lt;&gt;"",INDIRECT(CONCATENATE("Formulaire!L",B117,"C",'Info croisé'!$B$3),0)),"X","")</f>
        <v>X</v>
      </c>
      <c r="G117">
        <f ca="1" t="shared" si="8"/>
        <v>1</v>
      </c>
      <c r="H117">
        <f ca="1" t="shared" si="9"/>
        <v>1</v>
      </c>
    </row>
    <row r="118" spans="1:8" ht="12.75">
      <c r="A118">
        <f>ROW()+'Info croisé'!$B$7-'Info croisé'!$B$14</f>
        <v>118</v>
      </c>
      <c r="B118">
        <f>ROW()+'Info croisé'!$B$2-'Info croisé'!$B$14</f>
        <v>120</v>
      </c>
      <c r="C118" s="1" t="str">
        <f ca="1">IF(ROW()&gt;'Info croisé'!$B$16,"",IF(INDIRECT(CONCATENATE("Référence!A",A118))&lt;&gt;"",INDIRECT(CONCATENATE("Référence!A",A118)),C117))</f>
        <v>Qualité de service</v>
      </c>
      <c r="D118" s="1">
        <f ca="1" t="shared" si="6"/>
      </c>
      <c r="E118" s="1">
        <f ca="1" t="shared" si="7"/>
      </c>
      <c r="F118">
        <f ca="1">IF(AND(E118&lt;&gt;"",INDIRECT(CONCATENATE("Formulaire!L",B118,"C",'Info croisé'!$B$3),0)),"X","")</f>
      </c>
      <c r="G118">
        <f ca="1" t="shared" si="8"/>
      </c>
      <c r="H118">
        <f ca="1" t="shared" si="9"/>
      </c>
    </row>
    <row r="119" spans="1:8" ht="12.75">
      <c r="A119">
        <f>ROW()+'Info croisé'!$B$7-'Info croisé'!$B$14</f>
        <v>119</v>
      </c>
      <c r="B119">
        <f>ROW()+'Info croisé'!$B$2-'Info croisé'!$B$14</f>
        <v>121</v>
      </c>
      <c r="C119" s="1" t="str">
        <f ca="1">IF(ROW()&gt;'Info croisé'!$B$16,"",IF(INDIRECT(CONCATENATE("Référence!A",A119))&lt;&gt;"",INDIRECT(CONCATENATE("Référence!A",A119)),C118))</f>
        <v>Qualité de service</v>
      </c>
      <c r="D119" s="1" t="str">
        <f ca="1" t="shared" si="6"/>
        <v>Sécurité</v>
      </c>
      <c r="E119" s="1">
        <f ca="1" t="shared" si="7"/>
      </c>
      <c r="F119">
        <f ca="1">IF(AND(E119&lt;&gt;"",INDIRECT(CONCATENATE("Formulaire!L",B119,"C",'Info croisé'!$B$3),0)),"X","")</f>
      </c>
      <c r="G119">
        <f ca="1" t="shared" si="8"/>
      </c>
      <c r="H119">
        <f ca="1" t="shared" si="9"/>
      </c>
    </row>
    <row r="120" spans="1:8" ht="12.75">
      <c r="A120">
        <f>ROW()+'Info croisé'!$B$7-'Info croisé'!$B$14</f>
        <v>120</v>
      </c>
      <c r="B120">
        <f>ROW()+'Info croisé'!$B$2-'Info croisé'!$B$14</f>
        <v>122</v>
      </c>
      <c r="C120" s="1" t="str">
        <f ca="1">IF(ROW()&gt;'Info croisé'!$B$16,"",IF(INDIRECT(CONCATENATE("Référence!A",A120))&lt;&gt;"",INDIRECT(CONCATENATE("Référence!A",A120)),C119))</f>
        <v>Qualité de service</v>
      </c>
      <c r="D120" s="1" t="str">
        <f ca="1" t="shared" si="6"/>
        <v>Sécurité</v>
      </c>
      <c r="E120" s="1" t="str">
        <f ca="1" t="shared" si="7"/>
        <v>QUA-1  : L’accès à un service publié est-il sécurisé ?</v>
      </c>
      <c r="F120" t="str">
        <f ca="1">IF(AND(E120&lt;&gt;"",INDIRECT(CONCATENATE("Formulaire!L",B120,"C",'Info croisé'!$B$3),0)),"X","")</f>
        <v>X</v>
      </c>
      <c r="G120">
        <f ca="1" t="shared" si="8"/>
        <v>1</v>
      </c>
      <c r="H120">
        <f ca="1" t="shared" si="9"/>
        <v>1</v>
      </c>
    </row>
    <row r="121" spans="1:8" ht="25.5">
      <c r="A121">
        <f>ROW()+'Info croisé'!$B$7-'Info croisé'!$B$14</f>
        <v>121</v>
      </c>
      <c r="B121">
        <f>ROW()+'Info croisé'!$B$2-'Info croisé'!$B$14</f>
        <v>123</v>
      </c>
      <c r="C121" s="1" t="str">
        <f ca="1">IF(ROW()&gt;'Info croisé'!$B$16,"",IF(INDIRECT(CONCATENATE("Référence!A",A121))&lt;&gt;"",INDIRECT(CONCATENATE("Référence!A",A121)),C120))</f>
        <v>Qualité de service</v>
      </c>
      <c r="D121" s="1" t="str">
        <f ca="1" t="shared" si="6"/>
        <v>Sécurité</v>
      </c>
      <c r="E121" s="1" t="str">
        <f ca="1" t="shared" si="7"/>
        <v>QUA-2  : Utilise-t-on SAML (login/mot de passe) pour authentifier ?</v>
      </c>
      <c r="F121" t="str">
        <f ca="1">IF(AND(E121&lt;&gt;"",INDIRECT(CONCATENATE("Formulaire!L",B121,"C",'Info croisé'!$B$3),0)),"X","")</f>
        <v>X</v>
      </c>
      <c r="G121">
        <f ca="1" t="shared" si="8"/>
        <v>-1</v>
      </c>
      <c r="H121">
        <f ca="1" t="shared" si="9"/>
        <v>1</v>
      </c>
    </row>
    <row r="122" spans="1:8" ht="25.5">
      <c r="A122">
        <f>ROW()+'Info croisé'!$B$7-'Info croisé'!$B$14</f>
        <v>122</v>
      </c>
      <c r="B122">
        <f>ROW()+'Info croisé'!$B$2-'Info croisé'!$B$14</f>
        <v>124</v>
      </c>
      <c r="C122" s="1" t="str">
        <f ca="1">IF(ROW()&gt;'Info croisé'!$B$16,"",IF(INDIRECT(CONCATENATE("Référence!A",A122))&lt;&gt;"",INDIRECT(CONCATENATE("Référence!A",A122)),C121))</f>
        <v>Qualité de service</v>
      </c>
      <c r="D122" s="1" t="str">
        <f ca="1" t="shared" si="6"/>
        <v>Sécurité</v>
      </c>
      <c r="E122" s="1" t="str">
        <f ca="1" t="shared" si="7"/>
        <v>QUA-3  : Utilise-t-on SAML pour propager l’authentification ?</v>
      </c>
      <c r="F122" t="str">
        <f ca="1">IF(AND(E122&lt;&gt;"",INDIRECT(CONCATENATE("Formulaire!L",B122,"C",'Info croisé'!$B$3),0)),"X","")</f>
        <v>X</v>
      </c>
      <c r="G122">
        <f ca="1" t="shared" si="8"/>
        <v>1</v>
      </c>
      <c r="H122">
        <f ca="1" t="shared" si="9"/>
        <v>1</v>
      </c>
    </row>
    <row r="123" spans="1:8" ht="25.5">
      <c r="A123">
        <f>ROW()+'Info croisé'!$B$7-'Info croisé'!$B$14</f>
        <v>123</v>
      </c>
      <c r="B123">
        <f>ROW()+'Info croisé'!$B$2-'Info croisé'!$B$14</f>
        <v>125</v>
      </c>
      <c r="C123" s="1" t="str">
        <f ca="1">IF(ROW()&gt;'Info croisé'!$B$16,"",IF(INDIRECT(CONCATENATE("Référence!A",A123))&lt;&gt;"",INDIRECT(CONCATENATE("Référence!A",A123)),C122))</f>
        <v>Qualité de service</v>
      </c>
      <c r="D123" s="1" t="str">
        <f ca="1" t="shared" si="6"/>
        <v>Sécurité</v>
      </c>
      <c r="E123" s="1" t="str">
        <f ca="1" t="shared" si="7"/>
        <v>QUA-4  : L’application doit-elle s’identifier à chaque accès aux services ?</v>
      </c>
      <c r="F123">
        <f ca="1">IF(AND(E123&lt;&gt;"",INDIRECT(CONCATENATE("Formulaire!L",B123,"C",'Info croisé'!$B$3),0)),"X","")</f>
      </c>
      <c r="G123">
        <f ca="1" t="shared" si="8"/>
        <v>2</v>
      </c>
      <c r="H123">
        <f ca="1" t="shared" si="9"/>
        <v>2</v>
      </c>
    </row>
    <row r="124" spans="1:8" ht="12.75">
      <c r="A124">
        <f>ROW()+'Info croisé'!$B$7-'Info croisé'!$B$14</f>
        <v>124</v>
      </c>
      <c r="B124">
        <f>ROW()+'Info croisé'!$B$2-'Info croisé'!$B$14</f>
        <v>126</v>
      </c>
      <c r="C124" s="1" t="str">
        <f ca="1">IF(ROW()&gt;'Info croisé'!$B$16,"",IF(INDIRECT(CONCATENATE("Référence!A",A124))&lt;&gt;"",INDIRECT(CONCATENATE("Référence!A",A124)),C123))</f>
        <v>Qualité de service</v>
      </c>
      <c r="D124" s="1" t="str">
        <f ca="1" t="shared" si="6"/>
        <v>Sécurité</v>
      </c>
      <c r="E124" s="1" t="str">
        <f ca="1" t="shared" si="7"/>
        <v>QUA-5  : Existe-t-il une authentification par session ?</v>
      </c>
      <c r="F124" t="str">
        <f ca="1">IF(AND(E124&lt;&gt;"",INDIRECT(CONCATENATE("Formulaire!L",B124,"C",'Info croisé'!$B$3),0)),"X","")</f>
        <v>X</v>
      </c>
      <c r="G124">
        <f ca="1" t="shared" si="8"/>
        <v>1</v>
      </c>
      <c r="H124">
        <f ca="1" t="shared" si="9"/>
        <v>1</v>
      </c>
    </row>
    <row r="125" spans="1:8" ht="38.25">
      <c r="A125">
        <f>ROW()+'Info croisé'!$B$7-'Info croisé'!$B$14</f>
        <v>125</v>
      </c>
      <c r="B125">
        <f>ROW()+'Info croisé'!$B$2-'Info croisé'!$B$14</f>
        <v>127</v>
      </c>
      <c r="C125" s="1" t="str">
        <f ca="1">IF(ROW()&gt;'Info croisé'!$B$16,"",IF(INDIRECT(CONCATENATE("Référence!A",A125))&lt;&gt;"",INDIRECT(CONCATENATE("Référence!A",A125)),C124))</f>
        <v>Qualité de service</v>
      </c>
      <c r="D125" s="1" t="str">
        <f ca="1" t="shared" si="6"/>
        <v>Sécurité</v>
      </c>
      <c r="E125" s="1" t="str">
        <f ca="1" t="shared" si="7"/>
        <v>QUA-6  : Les services publiés sur le portail utilisent-ils le SSO (ainsi que l’authentification) fourni par le socle ?</v>
      </c>
      <c r="F125" t="str">
        <f ca="1">IF(AND(E125&lt;&gt;"",INDIRECT(CONCATENATE("Formulaire!L",B125,"C",'Info croisé'!$B$3),0)),"X","")</f>
        <v>X</v>
      </c>
      <c r="G125">
        <f ca="1" t="shared" si="8"/>
        <v>2</v>
      </c>
      <c r="H125">
        <f ca="1" t="shared" si="9"/>
        <v>2</v>
      </c>
    </row>
    <row r="126" spans="1:8" ht="12.75">
      <c r="A126">
        <f>ROW()+'Info croisé'!$B$7-'Info croisé'!$B$14</f>
        <v>126</v>
      </c>
      <c r="B126">
        <f>ROW()+'Info croisé'!$B$2-'Info croisé'!$B$14</f>
        <v>128</v>
      </c>
      <c r="C126" s="1" t="str">
        <f ca="1">IF(ROW()&gt;'Info croisé'!$B$16,"",IF(INDIRECT(CONCATENATE("Référence!A",A126))&lt;&gt;"",INDIRECT(CONCATENATE("Référence!A",A126)),C125))</f>
        <v>Qualité de service</v>
      </c>
      <c r="D126" s="1" t="str">
        <f ca="1" t="shared" si="6"/>
        <v>Déploiement</v>
      </c>
      <c r="E126" s="1">
        <f ca="1" t="shared" si="7"/>
      </c>
      <c r="F126">
        <f ca="1">IF(AND(E126&lt;&gt;"",INDIRECT(CONCATENATE("Formulaire!L",B126,"C",'Info croisé'!$B$3),0)),"X","")</f>
      </c>
      <c r="G126">
        <f ca="1" t="shared" si="8"/>
      </c>
      <c r="H126">
        <f ca="1" t="shared" si="9"/>
      </c>
    </row>
    <row r="127" spans="1:8" ht="38.25">
      <c r="A127">
        <f>ROW()+'Info croisé'!$B$7-'Info croisé'!$B$14</f>
        <v>127</v>
      </c>
      <c r="B127">
        <f>ROW()+'Info croisé'!$B$2-'Info croisé'!$B$14</f>
        <v>129</v>
      </c>
      <c r="C127" s="1" t="str">
        <f ca="1">IF(ROW()&gt;'Info croisé'!$B$16,"",IF(INDIRECT(CONCATENATE("Référence!A",A127))&lt;&gt;"",INDIRECT(CONCATENATE("Référence!A",A127)),C126))</f>
        <v>Qualité de service</v>
      </c>
      <c r="D127" s="1" t="str">
        <f ca="1" t="shared" si="6"/>
        <v>Déploiement</v>
      </c>
      <c r="E127" s="1" t="str">
        <f ca="1" t="shared" si="7"/>
        <v>QUA-7  : Quels problèmes non liés à la qualité des données ont été rencontrés lors de la mise en production ?</v>
      </c>
      <c r="F127">
        <f ca="1">IF(AND(E127&lt;&gt;"",INDIRECT(CONCATENATE("Formulaire!L",B127,"C",'Info croisé'!$B$3),0)),"X","")</f>
      </c>
      <c r="G127">
        <f ca="1" t="shared" si="8"/>
        <v>0</v>
      </c>
      <c r="H127">
        <f ca="1" t="shared" si="9"/>
      </c>
    </row>
    <row r="128" spans="1:8" ht="38.25">
      <c r="A128">
        <f>ROW()+'Info croisé'!$B$7-'Info croisé'!$B$14</f>
        <v>128</v>
      </c>
      <c r="B128">
        <f>ROW()+'Info croisé'!$B$2-'Info croisé'!$B$14</f>
        <v>130</v>
      </c>
      <c r="C128" s="1" t="str">
        <f ca="1">IF(ROW()&gt;'Info croisé'!$B$16,"",IF(INDIRECT(CONCATENATE("Référence!A",A128))&lt;&gt;"",INDIRECT(CONCATENATE("Référence!A",A128)),C127))</f>
        <v>Qualité de service</v>
      </c>
      <c r="D128" s="1" t="str">
        <f ca="1" t="shared" si="6"/>
        <v>Déploiement</v>
      </c>
      <c r="E128" s="1" t="str">
        <f ca="1" t="shared" si="7"/>
        <v>QUA-8  : Quels problèmes logiciels sur les postes clients sont apparus lors de la mise en place de l’ENT ?</v>
      </c>
      <c r="F128">
        <f ca="1">IF(AND(E128&lt;&gt;"",INDIRECT(CONCATENATE("Formulaire!L",B128,"C",'Info croisé'!$B$3),0)),"X","")</f>
      </c>
      <c r="G128">
        <f ca="1" t="shared" si="8"/>
        <v>0</v>
      </c>
      <c r="H128">
        <f ca="1" t="shared" si="9"/>
      </c>
    </row>
    <row r="129" spans="1:8" ht="25.5">
      <c r="A129">
        <f>ROW()+'Info croisé'!$B$7-'Info croisé'!$B$14</f>
        <v>129</v>
      </c>
      <c r="B129">
        <f>ROW()+'Info croisé'!$B$2-'Info croisé'!$B$14</f>
        <v>131</v>
      </c>
      <c r="C129" s="1" t="str">
        <f ca="1">IF(ROW()&gt;'Info croisé'!$B$16,"",IF(INDIRECT(CONCATENATE("Référence!A",A129))&lt;&gt;"",INDIRECT(CONCATENATE("Référence!A",A129)),C128))</f>
        <v>Analyse pratique des services web</v>
      </c>
      <c r="D129" s="1">
        <f ca="1" t="shared" si="6"/>
      </c>
      <c r="E129" s="1">
        <f ca="1" t="shared" si="7"/>
      </c>
      <c r="F129">
        <f ca="1">IF(AND(E129&lt;&gt;"",INDIRECT(CONCATENATE("Formulaire!L",B129,"C",'Info croisé'!$B$3),0)),"X","")</f>
      </c>
      <c r="G129">
        <f ca="1" t="shared" si="8"/>
      </c>
      <c r="H129">
        <f ca="1" t="shared" si="9"/>
      </c>
    </row>
    <row r="130" spans="1:8" ht="25.5">
      <c r="A130">
        <f>ROW()+'Info croisé'!$B$7-'Info croisé'!$B$14</f>
        <v>130</v>
      </c>
      <c r="B130">
        <f>ROW()+'Info croisé'!$B$2-'Info croisé'!$B$14</f>
        <v>132</v>
      </c>
      <c r="C130" s="1" t="str">
        <f ca="1">IF(ROW()&gt;'Info croisé'!$B$16,"",IF(INDIRECT(CONCATENATE("Référence!A",A130))&lt;&gt;"",INDIRECT(CONCATENATE("Référence!A",A130)),C129))</f>
        <v>Analyse pratique des services web</v>
      </c>
      <c r="D130" s="1" t="str">
        <f ca="1" t="shared" si="6"/>
        <v>Obtention et cohérence des WSDL</v>
      </c>
      <c r="E130" s="1">
        <f ca="1" t="shared" si="7"/>
      </c>
      <c r="F130">
        <f ca="1">IF(AND(E130&lt;&gt;"",INDIRECT(CONCATENATE("Formulaire!L",B130,"C",'Info croisé'!$B$3),0)),"X","")</f>
      </c>
      <c r="G130">
        <f ca="1" t="shared" si="8"/>
      </c>
      <c r="H130">
        <f ca="1" t="shared" si="9"/>
      </c>
    </row>
    <row r="131" spans="1:8" ht="25.5">
      <c r="A131">
        <f>ROW()+'Info croisé'!$B$7-'Info croisé'!$B$14</f>
        <v>131</v>
      </c>
      <c r="B131">
        <f>ROW()+'Info croisé'!$B$2-'Info croisé'!$B$14</f>
        <v>133</v>
      </c>
      <c r="C131" s="1" t="str">
        <f ca="1">IF(ROW()&gt;'Info croisé'!$B$16,"",IF(INDIRECT(CONCATENATE("Référence!A",A131))&lt;&gt;"",INDIRECT(CONCATENATE("Référence!A",A131)),C130))</f>
        <v>Analyse pratique des services web</v>
      </c>
      <c r="D131" s="1" t="str">
        <f aca="true" ca="1" t="shared" si="10" ref="D131:D167">IF(INDIRECT(CONCATENATE("Référence!B",A131))&lt;&gt;"",INDIRECT(CONCATENATE("Référence!B",A131)),IF(C131=C130,D130,""))</f>
        <v>Obtention et cohérence des WSDL</v>
      </c>
      <c r="E131" s="1" t="str">
        <f aca="true" ca="1" t="shared" si="11" ref="E131:E167">IF(INDIRECT(CONCATENATE("Référence!D",A131))&lt;&gt;"",CONCATENATE(INDIRECT(CONCATENATE("Référence!C",A131)),"  : ",INDIRECT(CONCATENATE("Référence!D",A131))),"")</f>
        <v>PRA-1  : Existe-t-il des services Webs à tester ?</v>
      </c>
      <c r="F131" t="str">
        <f ca="1">IF(AND(E131&lt;&gt;"",INDIRECT(CONCATENATE("Formulaire!L",B131,"C",'Info croisé'!$B$3),0)),"X","")</f>
        <v>X</v>
      </c>
      <c r="G131">
        <f ca="1" t="shared" si="8"/>
        <v>1</v>
      </c>
      <c r="H131">
        <f ca="1" t="shared" si="9"/>
        <v>1</v>
      </c>
    </row>
    <row r="132" spans="1:8" ht="25.5">
      <c r="A132">
        <f>ROW()+'Info croisé'!$B$7-'Info croisé'!$B$14</f>
        <v>132</v>
      </c>
      <c r="B132">
        <f>ROW()+'Info croisé'!$B$2-'Info croisé'!$B$14</f>
        <v>134</v>
      </c>
      <c r="C132" s="1" t="str">
        <f ca="1">IF(ROW()&gt;'Info croisé'!$B$16,"",IF(INDIRECT(CONCATENATE("Référence!A",A132))&lt;&gt;"",INDIRECT(CONCATENATE("Référence!A",A132)),C131))</f>
        <v>Analyse pratique des services web</v>
      </c>
      <c r="D132" s="1" t="str">
        <f ca="1" t="shared" si="10"/>
        <v>Obtention et cohérence des WSDL</v>
      </c>
      <c r="E132" s="1" t="str">
        <f ca="1" t="shared" si="11"/>
        <v>PRA-2  : Est-il possible de récupérer des WSDL depuis des URLs ?</v>
      </c>
      <c r="F132" t="str">
        <f ca="1">IF(AND(E132&lt;&gt;"",INDIRECT(CONCATENATE("Formulaire!L",B132,"C",'Info croisé'!$B$3),0)),"X","")</f>
        <v>X</v>
      </c>
      <c r="G132">
        <f ca="1" t="shared" si="8"/>
        <v>1</v>
      </c>
      <c r="H132">
        <f ca="1" t="shared" si="9"/>
        <v>1</v>
      </c>
    </row>
    <row r="133" spans="1:8" ht="25.5">
      <c r="A133">
        <f>ROW()+'Info croisé'!$B$7-'Info croisé'!$B$14</f>
        <v>133</v>
      </c>
      <c r="B133">
        <f>ROW()+'Info croisé'!$B$2-'Info croisé'!$B$14</f>
        <v>135</v>
      </c>
      <c r="C133" s="1" t="str">
        <f ca="1">IF(ROW()&gt;'Info croisé'!$B$16,"",IF(INDIRECT(CONCATENATE("Référence!A",A133))&lt;&gt;"",INDIRECT(CONCATENATE("Référence!A",A133)),C132))</f>
        <v>Analyse pratique des services web</v>
      </c>
      <c r="D133" s="1" t="str">
        <f ca="1" t="shared" si="10"/>
        <v>Obtention et cohérence des WSDL</v>
      </c>
      <c r="E133" s="1" t="str">
        <f ca="1" t="shared" si="11"/>
        <v>PRA-3  : Existe-t-il des WSDL dont la récupération par URL est impossible ?</v>
      </c>
      <c r="F133">
        <f ca="1">IF(AND(E133&lt;&gt;"",INDIRECT(CONCATENATE("Formulaire!L",B133,"C",'Info croisé'!$B$3),0)),"X","")</f>
      </c>
      <c r="G133">
        <f ca="1" t="shared" si="8"/>
        <v>1</v>
      </c>
      <c r="H133">
        <f ca="1" t="shared" si="9"/>
        <v>1</v>
      </c>
    </row>
    <row r="134" spans="1:8" ht="38.25">
      <c r="A134">
        <f>ROW()+'Info croisé'!$B$7-'Info croisé'!$B$14</f>
        <v>134</v>
      </c>
      <c r="B134">
        <f>ROW()+'Info croisé'!$B$2-'Info croisé'!$B$14</f>
        <v>136</v>
      </c>
      <c r="C134" s="1" t="str">
        <f ca="1">IF(ROW()&gt;'Info croisé'!$B$16,"",IF(INDIRECT(CONCATENATE("Référence!A",A134))&lt;&gt;"",INDIRECT(CONCATENATE("Référence!A",A134)),C133))</f>
        <v>Analyse pratique des services web</v>
      </c>
      <c r="D134" s="1" t="str">
        <f ca="1" t="shared" si="10"/>
        <v>Obtention et cohérence des WSDL</v>
      </c>
      <c r="E134" s="1" t="str">
        <f ca="1" t="shared" si="11"/>
        <v>PRA-4  : Existe-t-il au moins un WSDL dont il est possible d’obtenir toutes les schémas de données si celles-ci sont indiquées au travers de références ?</v>
      </c>
      <c r="F134" t="str">
        <f ca="1">IF(AND(E134&lt;&gt;"",INDIRECT(CONCATENATE("Formulaire!L",B134,"C",'Info croisé'!$B$3),0)),"X","")</f>
        <v>X</v>
      </c>
      <c r="G134">
        <f ca="1" t="shared" si="8"/>
        <v>1</v>
      </c>
      <c r="H134">
        <f ca="1" t="shared" si="9"/>
        <v>1</v>
      </c>
    </row>
    <row r="135" spans="1:8" ht="38.25">
      <c r="A135">
        <f>ROW()+'Info croisé'!$B$7-'Info croisé'!$B$14</f>
        <v>135</v>
      </c>
      <c r="B135">
        <f>ROW()+'Info croisé'!$B$2-'Info croisé'!$B$14</f>
        <v>137</v>
      </c>
      <c r="C135" s="1" t="str">
        <f ca="1">IF(ROW()&gt;'Info croisé'!$B$16,"",IF(INDIRECT(CONCATENATE("Référence!A",A135))&lt;&gt;"",INDIRECT(CONCATENATE("Référence!A",A135)),C134))</f>
        <v>Analyse pratique des services web</v>
      </c>
      <c r="D135" s="1" t="str">
        <f ca="1" t="shared" si="10"/>
        <v>Obtention et cohérence des WSDL</v>
      </c>
      <c r="E135" s="1" t="str">
        <f ca="1" t="shared" si="11"/>
        <v>PRA-5  : Existe-t-il au moins un WSDL dont les schémas de données ne peuvent être récupérés au travers des références spécifiées ?</v>
      </c>
      <c r="F135">
        <f ca="1">IF(AND(E135&lt;&gt;"",INDIRECT(CONCATENATE("Formulaire!L",B135,"C",'Info croisé'!$B$3),0)),"X","")</f>
      </c>
      <c r="G135">
        <f ca="1" t="shared" si="8"/>
        <v>1</v>
      </c>
      <c r="H135">
        <f ca="1" t="shared" si="9"/>
        <v>1</v>
      </c>
    </row>
    <row r="136" spans="1:8" ht="25.5">
      <c r="A136">
        <f>ROW()+'Info croisé'!$B$7-'Info croisé'!$B$14</f>
        <v>136</v>
      </c>
      <c r="B136">
        <f>ROW()+'Info croisé'!$B$2-'Info croisé'!$B$14</f>
        <v>138</v>
      </c>
      <c r="C136" s="1" t="str">
        <f ca="1">IF(ROW()&gt;'Info croisé'!$B$16,"",IF(INDIRECT(CONCATENATE("Référence!A",A136))&lt;&gt;"",INDIRECT(CONCATENATE("Référence!A",A136)),C135))</f>
        <v>Analyse pratique des services web</v>
      </c>
      <c r="D136" s="1" t="str">
        <f ca="1" t="shared" si="10"/>
        <v>Obtention et cohérence des WSDL</v>
      </c>
      <c r="E136" s="1" t="str">
        <f ca="1" t="shared" si="11"/>
        <v>PRA-6  : Existe-t-il des WSDL faisant référence à tempuri.org?</v>
      </c>
      <c r="F136">
        <f ca="1">IF(AND(E136&lt;&gt;"",INDIRECT(CONCATENATE("Formulaire!L",B136,"C",'Info croisé'!$B$3),0)),"X","")</f>
      </c>
      <c r="G136">
        <f ca="1" t="shared" si="8"/>
        <v>1</v>
      </c>
      <c r="H136">
        <f ca="1" t="shared" si="9"/>
        <v>1</v>
      </c>
    </row>
    <row r="137" spans="1:8" ht="51">
      <c r="A137">
        <f>ROW()+'Info croisé'!$B$7-'Info croisé'!$B$14</f>
        <v>137</v>
      </c>
      <c r="B137">
        <f>ROW()+'Info croisé'!$B$2-'Info croisé'!$B$14</f>
        <v>139</v>
      </c>
      <c r="C137" s="1" t="str">
        <f ca="1">IF(ROW()&gt;'Info croisé'!$B$16,"",IF(INDIRECT(CONCATENATE("Référence!A",A137))&lt;&gt;"",INDIRECT(CONCATENATE("Référence!A",A137)),C136))</f>
        <v>Analyse pratique des services web</v>
      </c>
      <c r="D137" s="1" t="str">
        <f ca="1" t="shared" si="10"/>
        <v>Conformités des WDSL et messages SOAP aux recommandations du WS-I</v>
      </c>
      <c r="E137" s="1">
        <f ca="1" t="shared" si="11"/>
      </c>
      <c r="F137">
        <f ca="1">IF(AND(E137&lt;&gt;"",INDIRECT(CONCATENATE("Formulaire!L",B137,"C",'Info croisé'!$B$3),0)),"X","")</f>
      </c>
      <c r="G137">
        <f ca="1" t="shared" si="8"/>
      </c>
      <c r="H137">
        <f ca="1" t="shared" si="9"/>
      </c>
    </row>
    <row r="138" spans="1:8" ht="51">
      <c r="A138">
        <f>ROW()+'Info croisé'!$B$7-'Info croisé'!$B$14</f>
        <v>138</v>
      </c>
      <c r="B138">
        <f>ROW()+'Info croisé'!$B$2-'Info croisé'!$B$14</f>
        <v>140</v>
      </c>
      <c r="C138" s="1" t="str">
        <f ca="1">IF(ROW()&gt;'Info croisé'!$B$16,"",IF(INDIRECT(CONCATENATE("Référence!A",A138))&lt;&gt;"",INDIRECT(CONCATENATE("Référence!A",A138)),C137))</f>
        <v>Analyse pratique des services web</v>
      </c>
      <c r="D138" s="1" t="str">
        <f ca="1" t="shared" si="10"/>
        <v>Conformités des WDSL et messages SOAP aux recommandations du WS-I</v>
      </c>
      <c r="E138" s="1" t="str">
        <f ca="1" t="shared" si="11"/>
        <v>PRA-7  : Existe-t-il des WSDL conformes aux recommandations du WS-I ?</v>
      </c>
      <c r="F138" t="str">
        <f ca="1">IF(AND(E138&lt;&gt;"",INDIRECT(CONCATENATE("Formulaire!L",B138,"C",'Info croisé'!$B$3),0)),"X","")</f>
        <v>X</v>
      </c>
      <c r="G138">
        <f ca="1" t="shared" si="8"/>
        <v>1</v>
      </c>
      <c r="H138">
        <f ca="1" t="shared" si="9"/>
        <v>1</v>
      </c>
    </row>
    <row r="139" spans="1:8" ht="51">
      <c r="A139">
        <f>ROW()+'Info croisé'!$B$7-'Info croisé'!$B$14</f>
        <v>139</v>
      </c>
      <c r="B139">
        <f>ROW()+'Info croisé'!$B$2-'Info croisé'!$B$14</f>
        <v>141</v>
      </c>
      <c r="C139" s="1" t="str">
        <f ca="1">IF(ROW()&gt;'Info croisé'!$B$16,"",IF(INDIRECT(CONCATENATE("Référence!A",A139))&lt;&gt;"",INDIRECT(CONCATENATE("Référence!A",A139)),C138))</f>
        <v>Analyse pratique des services web</v>
      </c>
      <c r="D139" s="1" t="str">
        <f ca="1" t="shared" si="10"/>
        <v>Conformités des WDSL et messages SOAP aux recommandations du WS-I</v>
      </c>
      <c r="E139" s="1" t="str">
        <f ca="1" t="shared" si="11"/>
        <v>PRA-8  : Existe-t-il des WSDL non conformes aux recommandations du WS-I ?</v>
      </c>
      <c r="F139">
        <f ca="1">IF(AND(E139&lt;&gt;"",INDIRECT(CONCATENATE("Formulaire!L",B139,"C",'Info croisé'!$B$3),0)),"X","")</f>
      </c>
      <c r="G139">
        <f ca="1" t="shared" si="8"/>
        <v>1</v>
      </c>
      <c r="H139">
        <f ca="1" t="shared" si="9"/>
        <v>1</v>
      </c>
    </row>
    <row r="140" spans="1:8" ht="51">
      <c r="A140">
        <f>ROW()+'Info croisé'!$B$7-'Info croisé'!$B$14</f>
        <v>140</v>
      </c>
      <c r="B140">
        <f>ROW()+'Info croisé'!$B$2-'Info croisé'!$B$14</f>
        <v>142</v>
      </c>
      <c r="C140" s="1" t="str">
        <f ca="1">IF(ROW()&gt;'Info croisé'!$B$16,"",IF(INDIRECT(CONCATENATE("Référence!A",A140))&lt;&gt;"",INDIRECT(CONCATENATE("Référence!A",A140)),C139))</f>
        <v>Analyse pratique des services web</v>
      </c>
      <c r="D140" s="1" t="str">
        <f ca="1" t="shared" si="10"/>
        <v>Conformités des WDSL et messages SOAP aux recommandations du WS-I</v>
      </c>
      <c r="E140" s="1" t="str">
        <f ca="1" t="shared" si="11"/>
        <v>PRA-9  : Existe-t-il des messages SOAP, associés à des WSDL conformes, vérifiant les  recommandations du WS-I ?</v>
      </c>
      <c r="F140" t="str">
        <f ca="1">IF(AND(E140&lt;&gt;"",INDIRECT(CONCATENATE("Formulaire!L",B140,"C",'Info croisé'!$B$3),0)),"X","")</f>
        <v>X</v>
      </c>
      <c r="G140">
        <f ca="1" t="shared" si="8"/>
        <v>1</v>
      </c>
      <c r="H140">
        <f ca="1" t="shared" si="9"/>
        <v>1</v>
      </c>
    </row>
    <row r="141" spans="1:8" ht="51">
      <c r="A141">
        <f>ROW()+'Info croisé'!$B$7-'Info croisé'!$B$14</f>
        <v>141</v>
      </c>
      <c r="B141">
        <f>ROW()+'Info croisé'!$B$2-'Info croisé'!$B$14</f>
        <v>143</v>
      </c>
      <c r="C141" s="1" t="str">
        <f ca="1">IF(ROW()&gt;'Info croisé'!$B$16,"",IF(INDIRECT(CONCATENATE("Référence!A",A141))&lt;&gt;"",INDIRECT(CONCATENATE("Référence!A",A141)),C140))</f>
        <v>Analyse pratique des services web</v>
      </c>
      <c r="D141" s="1" t="str">
        <f ca="1" t="shared" si="10"/>
        <v>Conformités des WDSL et messages SOAP aux recommandations du WS-I</v>
      </c>
      <c r="E141" s="1" t="str">
        <f ca="1" t="shared" si="11"/>
        <v>PRA-10  : Existe-t-il des messages SOAP, associés à des WSDL conformes, ne vérifiant pas les recommandations du WS-I ?</v>
      </c>
      <c r="F141">
        <f ca="1">IF(AND(E141&lt;&gt;"",INDIRECT(CONCATENATE("Formulaire!L",B141,"C",'Info croisé'!$B$3),0)),"X","")</f>
      </c>
      <c r="G141">
        <f ca="1" t="shared" si="8"/>
        <v>1</v>
      </c>
      <c r="H141">
        <f ca="1" t="shared" si="9"/>
        <v>1</v>
      </c>
    </row>
    <row r="142" spans="1:8" ht="51">
      <c r="A142">
        <f>ROW()+'Info croisé'!$B$7-'Info croisé'!$B$14</f>
        <v>142</v>
      </c>
      <c r="B142">
        <f>ROW()+'Info croisé'!$B$2-'Info croisé'!$B$14</f>
        <v>144</v>
      </c>
      <c r="C142" s="1" t="str">
        <f ca="1">IF(ROW()&gt;'Info croisé'!$B$16,"",IF(INDIRECT(CONCATENATE("Référence!A",A142))&lt;&gt;"",INDIRECT(CONCATENATE("Référence!A",A142)),C141))</f>
        <v>Analyse pratique des services web</v>
      </c>
      <c r="D142" s="1" t="str">
        <f ca="1" t="shared" si="10"/>
        <v>Conformités des WDSL et messages SOAP aux recommandations du WS-I</v>
      </c>
      <c r="E142" s="1" t="str">
        <f ca="1" t="shared" si="11"/>
        <v>PRA-11  : A-t-on rencontré des erreurs d’exécutions lors de l’analyse par les outils du WS-I ?</v>
      </c>
      <c r="F142">
        <f ca="1">IF(AND(E142&lt;&gt;"",INDIRECT(CONCATENATE("Formulaire!L",B142,"C",'Info croisé'!$B$3),0)),"X","")</f>
      </c>
      <c r="G142">
        <f ca="1" t="shared" si="8"/>
        <v>1</v>
      </c>
      <c r="H142">
        <f ca="1" t="shared" si="9"/>
        <v>1</v>
      </c>
    </row>
    <row r="143" spans="1:8" ht="51">
      <c r="A143">
        <f>ROW()+'Info croisé'!$B$7-'Info croisé'!$B$14</f>
        <v>143</v>
      </c>
      <c r="B143">
        <f>ROW()+'Info croisé'!$B$2-'Info croisé'!$B$14</f>
        <v>145</v>
      </c>
      <c r="C143" s="1" t="str">
        <f ca="1">IF(ROW()&gt;'Info croisé'!$B$16,"",IF(INDIRECT(CONCATENATE("Référence!A",A143))&lt;&gt;"",INDIRECT(CONCATENATE("Référence!A",A143)),C142))</f>
        <v>Analyse pratique des services web</v>
      </c>
      <c r="D143" s="1" t="str">
        <f ca="1" t="shared" si="10"/>
        <v>Conformités des WDSL et messages SOAP aux recommandations du WS-I</v>
      </c>
      <c r="E143" s="1" t="str">
        <f ca="1" t="shared" si="11"/>
        <v>PRA-12  : A-t-on des erreurs systématiques générant une non conformité aux recommandations du WS-I ?</v>
      </c>
      <c r="F143" t="str">
        <f ca="1">IF(AND(E143&lt;&gt;"",INDIRECT(CONCATENATE("Formulaire!L",B143,"C",'Info croisé'!$B$3),0)),"X","")</f>
        <v>X</v>
      </c>
      <c r="G143">
        <f ca="1" t="shared" si="8"/>
        <v>0</v>
      </c>
      <c r="H143">
        <f ca="1" t="shared" si="9"/>
        <v>1</v>
      </c>
    </row>
    <row r="144" spans="1:8" ht="51">
      <c r="A144">
        <f>ROW()+'Info croisé'!$B$7-'Info croisé'!$B$14</f>
        <v>144</v>
      </c>
      <c r="B144">
        <f>ROW()+'Info croisé'!$B$2-'Info croisé'!$B$14</f>
        <v>146</v>
      </c>
      <c r="C144" s="1" t="str">
        <f ca="1">IF(ROW()&gt;'Info croisé'!$B$16,"",IF(INDIRECT(CONCATENATE("Référence!A",A144))&lt;&gt;"",INDIRECT(CONCATENATE("Référence!A",A144)),C143))</f>
        <v>Analyse pratique des services web</v>
      </c>
      <c r="D144" s="1" t="str">
        <f ca="1" t="shared" si="10"/>
        <v>Conformités des WDSL et messages SOAP aux recommandations du WS-I</v>
      </c>
      <c r="E144" s="1" t="str">
        <f ca="1" t="shared" si="11"/>
        <v>PRA-13  : A-t-on des erreurs non-systématiques générant une non conformité aux recommandations du WS-I ?</v>
      </c>
      <c r="F144">
        <f ca="1">IF(AND(E144&lt;&gt;"",INDIRECT(CONCATENATE("Formulaire!L",B144,"C",'Info croisé'!$B$3),0)),"X","")</f>
      </c>
      <c r="G144">
        <f ca="1" t="shared" si="8"/>
        <v>1</v>
      </c>
      <c r="H144">
        <f ca="1" t="shared" si="9"/>
        <v>1</v>
      </c>
    </row>
    <row r="145" spans="1:8" ht="25.5">
      <c r="A145">
        <f>ROW()+'Info croisé'!$B$7-'Info croisé'!$B$14</f>
        <v>145</v>
      </c>
      <c r="B145">
        <f>ROW()+'Info croisé'!$B$2-'Info croisé'!$B$14</f>
        <v>147</v>
      </c>
      <c r="C145" s="1" t="str">
        <f ca="1">IF(ROW()&gt;'Info croisé'!$B$16,"",IF(INDIRECT(CONCATENATE("Référence!A",A145))&lt;&gt;"",INDIRECT(CONCATENATE("Référence!A",A145)),C144))</f>
        <v>Analyse pratique des services web</v>
      </c>
      <c r="D145" s="1" t="str">
        <f ca="1" t="shared" si="10"/>
        <v>Tests des webservices</v>
      </c>
      <c r="E145" s="1">
        <f ca="1" t="shared" si="11"/>
      </c>
      <c r="F145">
        <f ca="1">IF(AND(E145&lt;&gt;"",INDIRECT(CONCATENATE("Formulaire!L",B145,"C",'Info croisé'!$B$3),0)),"X","")</f>
      </c>
      <c r="G145">
        <f ca="1" t="shared" si="8"/>
      </c>
      <c r="H145">
        <f ca="1" t="shared" si="9"/>
      </c>
    </row>
    <row r="146" spans="1:8" ht="25.5">
      <c r="A146">
        <f>ROW()+'Info croisé'!$B$7-'Info croisé'!$B$14</f>
        <v>146</v>
      </c>
      <c r="B146">
        <f>ROW()+'Info croisé'!$B$2-'Info croisé'!$B$14</f>
        <v>148</v>
      </c>
      <c r="C146" s="1" t="str">
        <f ca="1">IF(ROW()&gt;'Info croisé'!$B$16,"",IF(INDIRECT(CONCATENATE("Référence!A",A146))&lt;&gt;"",INDIRECT(CONCATENATE("Référence!A",A146)),C145))</f>
        <v>Analyse pratique des services web</v>
      </c>
      <c r="D146" s="1" t="str">
        <f ca="1" t="shared" si="10"/>
        <v>Tests des webservices</v>
      </c>
      <c r="E146" s="1" t="str">
        <f ca="1" t="shared" si="11"/>
        <v>PRA-14  : A-t-on pu tester tous les services Web souhaités avec des paramètres non renseignés ?</v>
      </c>
      <c r="F146" t="str">
        <f ca="1">IF(AND(E146&lt;&gt;"",INDIRECT(CONCATENATE("Formulaire!L",B146,"C",'Info croisé'!$B$3),0)),"X","")</f>
        <v>X</v>
      </c>
      <c r="G146">
        <f aca="true" ca="1" t="shared" si="12" ref="G146:G162">IF(E146&lt;&gt;"",IF(F146="X",INDIRECT(CONCATENATE("Référence!G",A146)),INDIRECT(CONCATENATE("Référence!H",A146))),"")</f>
        <v>1</v>
      </c>
      <c r="H146">
        <f aca="true" ca="1" t="shared" si="13" ref="H146:H162">IF(E146&lt;&gt;"",IF(INDIRECT(CONCATENATE("Référence!G",A146))&gt;0,INDIRECT(CONCATENATE("Référence!G",A146)),IF(INDIRECT(CONCATENATE("Référence!H",A146))&gt;0,INDIRECT(CONCATENATE("Référence!H",A146)),"")),"")</f>
        <v>1</v>
      </c>
    </row>
    <row r="147" spans="1:8" ht="38.25">
      <c r="A147">
        <f>ROW()+'Info croisé'!$B$7-'Info croisé'!$B$14</f>
        <v>147</v>
      </c>
      <c r="B147">
        <f>ROW()+'Info croisé'!$B$2-'Info croisé'!$B$14</f>
        <v>149</v>
      </c>
      <c r="C147" s="1" t="str">
        <f ca="1">IF(ROW()&gt;'Info croisé'!$B$16,"",IF(INDIRECT(CONCATENATE("Référence!A",A147))&lt;&gt;"",INDIRECT(CONCATENATE("Référence!A",A147)),C146))</f>
        <v>Analyse pratique des services web</v>
      </c>
      <c r="D147" s="1" t="str">
        <f ca="1" t="shared" si="10"/>
        <v>Tests des webservices</v>
      </c>
      <c r="E147" s="1" t="str">
        <f ca="1" t="shared" si="11"/>
        <v>PRA-15  : A-t-on pu tester tous les services Web souhaités avec des paramètres ayant un format erroné ?</v>
      </c>
      <c r="F147" t="str">
        <f ca="1">IF(AND(E147&lt;&gt;"",INDIRECT(CONCATENATE("Formulaire!L",B147,"C",'Info croisé'!$B$3),0)),"X","")</f>
        <v>X</v>
      </c>
      <c r="G147">
        <f ca="1" t="shared" si="12"/>
        <v>1</v>
      </c>
      <c r="H147">
        <f ca="1" t="shared" si="13"/>
        <v>1</v>
      </c>
    </row>
    <row r="148" spans="1:8" ht="63.75">
      <c r="A148">
        <f>ROW()+'Info croisé'!$B$7-'Info croisé'!$B$14</f>
        <v>148</v>
      </c>
      <c r="B148">
        <f>ROW()+'Info croisé'!$B$2-'Info croisé'!$B$14</f>
        <v>150</v>
      </c>
      <c r="C148" s="1" t="str">
        <f ca="1">IF(ROW()&gt;'Info croisé'!$B$16,"",IF(INDIRECT(CONCATENATE("Référence!A",A148))&lt;&gt;"",INDIRECT(CONCATENATE("Référence!A",A148)),C147))</f>
        <v>Analyse pratique des services web</v>
      </c>
      <c r="D148" s="1" t="str">
        <f ca="1" t="shared" si="10"/>
        <v>Tests des webservices</v>
      </c>
      <c r="E148" s="1" t="str">
        <f ca="1" t="shared" si="11"/>
        <v>PRA-16  : Un message d’erreur SOAP a-t-il été récupéré à chaque fois que l’on a testé un service Web avec un format de données incorrect, dans un environnement où la sécurité n’a pas besoin d’être vérifiée ? </v>
      </c>
      <c r="F148">
        <f ca="1">IF(AND(E148&lt;&gt;"",INDIRECT(CONCATENATE("Formulaire!L",B148,"C",'Info croisé'!$B$3),0)),"X","")</f>
      </c>
      <c r="G148">
        <f ca="1" t="shared" si="12"/>
        <v>0</v>
      </c>
      <c r="H148">
        <f ca="1" t="shared" si="13"/>
        <v>1</v>
      </c>
    </row>
    <row r="149" spans="1:8" ht="63.75">
      <c r="A149">
        <f>ROW()+'Info croisé'!$B$7-'Info croisé'!$B$14</f>
        <v>149</v>
      </c>
      <c r="B149">
        <f>ROW()+'Info croisé'!$B$2-'Info croisé'!$B$14</f>
        <v>151</v>
      </c>
      <c r="C149" s="1" t="str">
        <f ca="1">IF(ROW()&gt;'Info croisé'!$B$16,"",IF(INDIRECT(CONCATENATE("Référence!A",A149))&lt;&gt;"",INDIRECT(CONCATENATE("Référence!A",A149)),C148))</f>
        <v>Analyse pratique des services web</v>
      </c>
      <c r="D149" s="1" t="str">
        <f ca="1" t="shared" si="10"/>
        <v>Tests des webservices</v>
      </c>
      <c r="E149" s="1" t="str">
        <f ca="1" t="shared" si="11"/>
        <v>PRA-17  : A-t-on pu tester tous les services Web souhaités avec des paramètres permettant d’obtenir une réponse non vide, correspondant aux paramètres passés, dans un environnement où la sécurité n’a pas besoin d’être vérifiée ? </v>
      </c>
      <c r="F149" t="str">
        <f ca="1">IF(AND(E149&lt;&gt;"",INDIRECT(CONCATENATE("Formulaire!L",B149,"C",'Info croisé'!$B$3),0)),"X","")</f>
        <v>X</v>
      </c>
      <c r="G149">
        <f ca="1" t="shared" si="12"/>
        <v>1</v>
      </c>
      <c r="H149">
        <f ca="1" t="shared" si="13"/>
        <v>1</v>
      </c>
    </row>
    <row r="150" spans="1:8" ht="38.25">
      <c r="A150">
        <f>ROW()+'Info croisé'!$B$7-'Info croisé'!$B$14</f>
        <v>150</v>
      </c>
      <c r="B150">
        <f>ROW()+'Info croisé'!$B$2-'Info croisé'!$B$14</f>
        <v>152</v>
      </c>
      <c r="C150" s="1" t="str">
        <f ca="1">IF(ROW()&gt;'Info croisé'!$B$16,"",IF(INDIRECT(CONCATENATE("Référence!A",A150))&lt;&gt;"",INDIRECT(CONCATENATE("Référence!A",A150)),C149))</f>
        <v>Analyse pratique des services web</v>
      </c>
      <c r="D150" s="1" t="str">
        <f ca="1" t="shared" si="10"/>
        <v>Tests des webservices</v>
      </c>
      <c r="E150" s="1" t="str">
        <f ca="1" t="shared" si="11"/>
        <v>PRA-18  : Est-il possible d’utiliser des services Web pour obtenir les identifiants nécessaires au bon fonctionnement d’autres services Web ?</v>
      </c>
      <c r="F150">
        <f ca="1">IF(AND(E150&lt;&gt;"",INDIRECT(CONCATENATE("Formulaire!L",B150,"C",'Info croisé'!$B$3),0)),"X","")</f>
      </c>
      <c r="G150">
        <f ca="1" t="shared" si="12"/>
        <v>0</v>
      </c>
      <c r="H150">
        <f ca="1" t="shared" si="13"/>
        <v>1</v>
      </c>
    </row>
    <row r="151" spans="1:8" ht="51">
      <c r="A151">
        <f>ROW()+'Info croisé'!$B$7-'Info croisé'!$B$14</f>
        <v>151</v>
      </c>
      <c r="B151">
        <f>ROW()+'Info croisé'!$B$2-'Info croisé'!$B$14</f>
        <v>153</v>
      </c>
      <c r="C151" s="1" t="str">
        <f ca="1">IF(ROW()&gt;'Info croisé'!$B$16,"",IF(INDIRECT(CONCATENATE("Référence!A",A151))&lt;&gt;"",INDIRECT(CONCATENATE("Référence!A",A151)),C150))</f>
        <v>Analyse pratique des services web</v>
      </c>
      <c r="D151" s="1" t="str">
        <f ca="1" t="shared" si="10"/>
        <v>Tests des webservices</v>
      </c>
      <c r="E151" s="1" t="str">
        <f ca="1" t="shared" si="11"/>
        <v>PRA-19  : Un message d’erreur SOAP a-t-il été récupéré à chaque fois que l’on a testé un service Web dans un contexte sécurisé avec des données de sécurité insuffisantes ? </v>
      </c>
      <c r="F151">
        <f ca="1">IF(AND(E151&lt;&gt;"",INDIRECT(CONCATENATE("Formulaire!L",B151,"C",'Info croisé'!$B$3),0)),"X","")</f>
      </c>
      <c r="G151">
        <f ca="1" t="shared" si="12"/>
        <v>0</v>
      </c>
      <c r="H151">
        <f ca="1" t="shared" si="13"/>
        <v>1</v>
      </c>
    </row>
    <row r="152" spans="1:8" ht="63.75">
      <c r="A152">
        <f>ROW()+'Info croisé'!$B$7-'Info croisé'!$B$14</f>
        <v>152</v>
      </c>
      <c r="B152">
        <f>ROW()+'Info croisé'!$B$2-'Info croisé'!$B$14</f>
        <v>154</v>
      </c>
      <c r="C152" s="1" t="str">
        <f ca="1">IF(ROW()&gt;'Info croisé'!$B$16,"",IF(INDIRECT(CONCATENATE("Référence!A",A152))&lt;&gt;"",INDIRECT(CONCATENATE("Référence!A",A152)),C151))</f>
        <v>Analyse pratique des services web</v>
      </c>
      <c r="D152" s="1" t="str">
        <f ca="1" t="shared" si="10"/>
        <v>Tests des webservices</v>
      </c>
      <c r="E152" s="1" t="str">
        <f ca="1" t="shared" si="11"/>
        <v>PRA-20  : A-t-on pu tester tous les services Web souhaités avec des paramètres permettant d’obtenir une réponse non vide, correspondant aux paramètres passés, dans un environnement où la sécurité a été activée ?</v>
      </c>
      <c r="F152">
        <f ca="1">IF(AND(E152&lt;&gt;"",INDIRECT(CONCATENATE("Formulaire!L",B152,"C",'Info croisé'!$B$3),0)),"X","")</f>
      </c>
      <c r="G152">
        <f ca="1" t="shared" si="12"/>
        <v>0</v>
      </c>
      <c r="H152">
        <f ca="1" t="shared" si="13"/>
        <v>1</v>
      </c>
    </row>
    <row r="153" spans="1:8" ht="25.5">
      <c r="A153">
        <f>ROW()+'Info croisé'!$B$7-'Info croisé'!$B$14</f>
        <v>153</v>
      </c>
      <c r="B153">
        <f>ROW()+'Info croisé'!$B$2-'Info croisé'!$B$14</f>
        <v>155</v>
      </c>
      <c r="C153" s="1" t="str">
        <f ca="1">IF(ROW()&gt;'Info croisé'!$B$16,"",IF(INDIRECT(CONCATENATE("Référence!A",A153))&lt;&gt;"",INDIRECT(CONCATENATE("Référence!A",A153)),C152))</f>
        <v>Analyse pratique des services web</v>
      </c>
      <c r="D153" s="1" t="str">
        <f ca="1" t="shared" si="10"/>
        <v>Messages SOAP réellement échangés</v>
      </c>
      <c r="E153" s="1">
        <f ca="1" t="shared" si="11"/>
      </c>
      <c r="F153">
        <f ca="1">IF(AND(E153&lt;&gt;"",INDIRECT(CONCATENATE("Formulaire!L",B153,"C",'Info croisé'!$B$3),0)),"X","")</f>
      </c>
      <c r="G153">
        <f ca="1" t="shared" si="12"/>
      </c>
      <c r="H153">
        <f ca="1" t="shared" si="13"/>
      </c>
    </row>
    <row r="154" spans="1:8" ht="25.5">
      <c r="A154">
        <f>ROW()+'Info croisé'!$B$7-'Info croisé'!$B$14</f>
        <v>154</v>
      </c>
      <c r="B154">
        <f>ROW()+'Info croisé'!$B$2-'Info croisé'!$B$14</f>
        <v>156</v>
      </c>
      <c r="C154" s="1" t="str">
        <f ca="1">IF(ROW()&gt;'Info croisé'!$B$16,"",IF(INDIRECT(CONCATENATE("Référence!A",A154))&lt;&gt;"",INDIRECT(CONCATENATE("Référence!A",A154)),C153))</f>
        <v>Analyse pratique des services web</v>
      </c>
      <c r="D154" s="1" t="str">
        <f ca="1" t="shared" si="10"/>
        <v>Messages SOAP réellement échangés</v>
      </c>
      <c r="E154" s="1" t="str">
        <f ca="1" t="shared" si="11"/>
        <v>PRA-21  : A-t-on pu rejouer des messages SOAP réellement envoyés ?</v>
      </c>
      <c r="F154">
        <f ca="1">IF(AND(E154&lt;&gt;"",INDIRECT(CONCATENATE("Formulaire!L",B154,"C",'Info croisé'!$B$3),0)),"X","")</f>
      </c>
      <c r="G154">
        <f ca="1" t="shared" si="12"/>
        <v>0</v>
      </c>
      <c r="H154">
        <f ca="1" t="shared" si="13"/>
        <v>1</v>
      </c>
    </row>
    <row r="155" spans="1:8" ht="38.25">
      <c r="A155">
        <f>ROW()+'Info croisé'!$B$7-'Info croisé'!$B$14</f>
        <v>155</v>
      </c>
      <c r="B155">
        <f>ROW()+'Info croisé'!$B$2-'Info croisé'!$B$14</f>
        <v>157</v>
      </c>
      <c r="C155" s="1" t="str">
        <f ca="1">IF(ROW()&gt;'Info croisé'!$B$16,"",IF(INDIRECT(CONCATENATE("Référence!A",A155))&lt;&gt;"",INDIRECT(CONCATENATE("Référence!A",A155)),C154))</f>
        <v>Analyse pratique des services web</v>
      </c>
      <c r="D155" s="1" t="str">
        <f ca="1" t="shared" si="10"/>
        <v>Messages SOAP réellement échangés</v>
      </c>
      <c r="E155" s="1" t="str">
        <f ca="1" t="shared" si="11"/>
        <v>PRA-22  : L’analyse de messages SOAP interceptés donne-t-elle les mêmes résultats que les messages de tests sur les mêmes service WEB ?</v>
      </c>
      <c r="F155">
        <f ca="1">IF(AND(E155&lt;&gt;"",INDIRECT(CONCATENATE("Formulaire!L",B155,"C",'Info croisé'!$B$3),0)),"X","")</f>
      </c>
      <c r="G155">
        <f ca="1" t="shared" si="12"/>
        <v>0</v>
      </c>
      <c r="H155">
        <f ca="1" t="shared" si="13"/>
        <v>1</v>
      </c>
    </row>
    <row r="156" spans="1:8" ht="38.25">
      <c r="A156">
        <f>ROW()+'Info croisé'!$B$7-'Info croisé'!$B$14</f>
        <v>156</v>
      </c>
      <c r="B156">
        <f>ROW()+'Info croisé'!$B$2-'Info croisé'!$B$14</f>
        <v>158</v>
      </c>
      <c r="C156" s="1" t="str">
        <f ca="1">IF(ROW()&gt;'Info croisé'!$B$16,"",IF(INDIRECT(CONCATENATE("Référence!A",A156))&lt;&gt;"",INDIRECT(CONCATENATE("Référence!A",A156)),C155))</f>
        <v>Analyse pratique des services web</v>
      </c>
      <c r="D156" s="1" t="str">
        <f ca="1" t="shared" si="10"/>
        <v>Messages SOAP réellement échangés</v>
      </c>
      <c r="E156" s="1" t="str">
        <f ca="1" t="shared" si="11"/>
        <v>PRA-23  : L’analyse de messages SOAP interceptés associés à des services Web tiers révèle-t-elle des problèmes?</v>
      </c>
      <c r="F156">
        <f ca="1">IF(AND(E156&lt;&gt;"",INDIRECT(CONCATENATE("Formulaire!L",B156,"C",'Info croisé'!$B$3),0)),"X","")</f>
      </c>
      <c r="G156">
        <f ca="1" t="shared" si="12"/>
        <v>1</v>
      </c>
      <c r="H156">
        <f ca="1" t="shared" si="13"/>
        <v>1</v>
      </c>
    </row>
    <row r="157" spans="1:8" ht="12.75">
      <c r="A157">
        <f>ROW()+'Info croisé'!$B$7-'Info croisé'!$B$14</f>
        <v>157</v>
      </c>
      <c r="B157">
        <f>ROW()+'Info croisé'!$B$2-'Info croisé'!$B$14</f>
        <v>159</v>
      </c>
      <c r="C157" s="1">
        <f ca="1">IF(ROW()&gt;'Info croisé'!$B$16,"",IF(INDIRECT(CONCATENATE("Référence!A",A157))&lt;&gt;"",INDIRECT(CONCATENATE("Référence!A",A157)),C156))</f>
      </c>
      <c r="D157" s="1">
        <f ca="1" t="shared" si="10"/>
      </c>
      <c r="E157" s="1">
        <f ca="1" t="shared" si="11"/>
      </c>
      <c r="F157">
        <f ca="1">IF(AND(E157&lt;&gt;"",INDIRECT(CONCATENATE("Formulaire!L",B157,"C",'Info croisé'!$B$3),0)),"X","")</f>
      </c>
      <c r="G157">
        <f ca="1" t="shared" si="12"/>
      </c>
      <c r="H157">
        <f ca="1" t="shared" si="13"/>
      </c>
    </row>
    <row r="158" spans="1:8" ht="12.75">
      <c r="A158">
        <f>ROW()+'Info croisé'!$B$7-'Info croisé'!$B$14</f>
        <v>158</v>
      </c>
      <c r="B158">
        <f>ROW()+'Info croisé'!$B$2-'Info croisé'!$B$14</f>
        <v>160</v>
      </c>
      <c r="C158" s="1">
        <f ca="1">IF(ROW()&gt;'Info croisé'!$B$16,"",IF(INDIRECT(CONCATENATE("Référence!A",A158))&lt;&gt;"",INDIRECT(CONCATENATE("Référence!A",A158)),C157))</f>
      </c>
      <c r="D158" s="1">
        <f ca="1" t="shared" si="10"/>
      </c>
      <c r="E158" s="1">
        <f ca="1" t="shared" si="11"/>
      </c>
      <c r="F158">
        <f ca="1">IF(AND(E158&lt;&gt;"",INDIRECT(CONCATENATE("Formulaire!L",B158,"C",'Info croisé'!$B$3),0)),"X","")</f>
      </c>
      <c r="G158">
        <f ca="1" t="shared" si="12"/>
      </c>
      <c r="H158">
        <f ca="1" t="shared" si="13"/>
      </c>
    </row>
    <row r="159" spans="1:8" ht="12.75">
      <c r="A159">
        <f>ROW()+'Info croisé'!$B$7-'Info croisé'!$B$14</f>
        <v>159</v>
      </c>
      <c r="B159">
        <f>ROW()+'Info croisé'!$B$2-'Info croisé'!$B$14</f>
        <v>161</v>
      </c>
      <c r="C159" s="1">
        <f ca="1">IF(ROW()&gt;'Info croisé'!$B$16,"",IF(INDIRECT(CONCATENATE("Référence!A",A159))&lt;&gt;"",INDIRECT(CONCATENATE("Référence!A",A159)),C158))</f>
      </c>
      <c r="D159" s="1">
        <f ca="1" t="shared" si="10"/>
      </c>
      <c r="E159" s="1">
        <f ca="1" t="shared" si="11"/>
      </c>
      <c r="F159">
        <f ca="1">IF(AND(E159&lt;&gt;"",INDIRECT(CONCATENATE("Formulaire!L",B159,"C",'Info croisé'!$B$3),0)),"X","")</f>
      </c>
      <c r="G159">
        <f ca="1" t="shared" si="12"/>
      </c>
      <c r="H159">
        <f ca="1" t="shared" si="13"/>
      </c>
    </row>
    <row r="160" spans="1:8" ht="12.75">
      <c r="A160">
        <f>ROW()+'Info croisé'!$B$7-'Info croisé'!$B$14</f>
        <v>160</v>
      </c>
      <c r="B160">
        <f>ROW()+'Info croisé'!$B$2-'Info croisé'!$B$14</f>
        <v>162</v>
      </c>
      <c r="C160" s="1">
        <f ca="1">IF(ROW()&gt;'Info croisé'!$B$16,"",IF(INDIRECT(CONCATENATE("Référence!A",A160))&lt;&gt;"",INDIRECT(CONCATENATE("Référence!A",A160)),C159))</f>
      </c>
      <c r="D160" s="1">
        <f ca="1" t="shared" si="10"/>
      </c>
      <c r="E160" s="1">
        <f ca="1" t="shared" si="11"/>
      </c>
      <c r="F160">
        <f ca="1">IF(AND(E160&lt;&gt;"",INDIRECT(CONCATENATE("Formulaire!L",B160,"C",'Info croisé'!$B$3),0)),"X","")</f>
      </c>
      <c r="G160">
        <f ca="1" t="shared" si="12"/>
      </c>
      <c r="H160">
        <f ca="1" t="shared" si="13"/>
      </c>
    </row>
    <row r="161" spans="1:8" ht="12.75">
      <c r="A161">
        <f>ROW()+'Info croisé'!$B$7-'Info croisé'!$B$14</f>
        <v>161</v>
      </c>
      <c r="B161">
        <f>ROW()+'Info croisé'!$B$2-'Info croisé'!$B$14</f>
        <v>163</v>
      </c>
      <c r="C161" s="1">
        <f ca="1">IF(ROW()&gt;'Info croisé'!$B$16,"",IF(INDIRECT(CONCATENATE("Référence!A",A161))&lt;&gt;"",INDIRECT(CONCATENATE("Référence!A",A161)),C160))</f>
      </c>
      <c r="D161" s="1">
        <f ca="1" t="shared" si="10"/>
      </c>
      <c r="E161" s="1">
        <f ca="1" t="shared" si="11"/>
      </c>
      <c r="F161">
        <f ca="1">IF(AND(E161&lt;&gt;"",INDIRECT(CONCATENATE("Formulaire!L",B161,"C",'Info croisé'!$B$3),0)),"X","")</f>
      </c>
      <c r="G161">
        <f ca="1" t="shared" si="12"/>
      </c>
      <c r="H161">
        <f ca="1" t="shared" si="13"/>
      </c>
    </row>
    <row r="162" spans="1:8" ht="12.75">
      <c r="A162">
        <f>ROW()+'Info croisé'!$B$7-'Info croisé'!$B$14</f>
        <v>162</v>
      </c>
      <c r="B162">
        <f>ROW()+'Info croisé'!$B$2-'Info croisé'!$B$14</f>
        <v>164</v>
      </c>
      <c r="C162" s="1">
        <f ca="1">IF(ROW()&gt;'Info croisé'!$B$16,"",IF(INDIRECT(CONCATENATE("Référence!A",A162))&lt;&gt;"",INDIRECT(CONCATENATE("Référence!A",A162)),C161))</f>
      </c>
      <c r="D162" s="1">
        <f ca="1" t="shared" si="10"/>
      </c>
      <c r="E162" s="1">
        <f ca="1" t="shared" si="11"/>
      </c>
      <c r="F162">
        <f ca="1">IF(AND(E162&lt;&gt;"",INDIRECT(CONCATENATE("Formulaire!L",B162,"C",'Info croisé'!$B$3),0)),"X","")</f>
      </c>
      <c r="G162">
        <f ca="1" t="shared" si="12"/>
      </c>
      <c r="H162">
        <f ca="1" t="shared" si="13"/>
      </c>
    </row>
    <row r="163" spans="1:8" ht="12.75">
      <c r="A163">
        <f>ROW()+'Info croisé'!$B$7-'Info croisé'!$B$14</f>
        <v>163</v>
      </c>
      <c r="B163">
        <f>ROW()+'Info croisé'!$B$2-'Info croisé'!$B$14</f>
        <v>165</v>
      </c>
      <c r="C163" s="1">
        <f ca="1">IF(ROW()&gt;'Info croisé'!$B$16,"",IF(INDIRECT(CONCATENATE("Référence!A",A163))&lt;&gt;"",INDIRECT(CONCATENATE("Référence!A",A163)),C162))</f>
      </c>
      <c r="D163" s="1">
        <f ca="1" t="shared" si="10"/>
      </c>
      <c r="E163" s="1">
        <f ca="1" t="shared" si="11"/>
      </c>
      <c r="F163">
        <f ca="1">IF(AND(E163&lt;&gt;"",INDIRECT(CONCATENATE("Formulaire!L",B163,"C",'Info croisé'!$B$3),0)),"X","")</f>
      </c>
      <c r="G163">
        <f ca="1">IF(E163&lt;&gt;"",IF(F163="X",INDIRECT(CONCATENATE("Référence!F",A163)),INDIRECT(CONCATENATE("Référence!G",A163))),"")</f>
      </c>
      <c r="H163">
        <f aca="true" ca="1" t="shared" si="14" ref="H163:H178">IF(E163&lt;&gt;"",IF(INDIRECT(CONCATENATE("Référence!F",A163))&gt;0,INDIRECT(CONCATENATE("Référence!F",A163)),IF(INDIRECT(CONCATENATE("Référence!G",A163))&gt;0,INDIRECT(CONCATENATE("Référence!G",A163)),"")),"")</f>
      </c>
    </row>
    <row r="164" spans="1:8" ht="12.75">
      <c r="A164">
        <f>ROW()+'Info croisé'!$B$7-'Info croisé'!$B$14</f>
        <v>164</v>
      </c>
      <c r="B164">
        <f>ROW()+'Info croisé'!$B$2-'Info croisé'!$B$14</f>
        <v>166</v>
      </c>
      <c r="C164" s="1">
        <f ca="1">IF(ROW()&gt;'Info croisé'!$B$16,"",IF(INDIRECT(CONCATENATE("Référence!A",A164))&lt;&gt;"",INDIRECT(CONCATENATE("Référence!A",A164)),C163))</f>
      </c>
      <c r="D164" s="1">
        <f ca="1" t="shared" si="10"/>
      </c>
      <c r="E164" s="1">
        <f ca="1" t="shared" si="11"/>
      </c>
      <c r="F164">
        <f ca="1">IF(AND(E164&lt;&gt;"",INDIRECT(CONCATENATE("Formulaire!L",B164,"C",'Info croisé'!$B$3),0)),"X","")</f>
      </c>
      <c r="G164">
        <f ca="1">IF(E164&lt;&gt;"",IF(F164="X",INDIRECT(CONCATENATE("Référence!F",A164)),INDIRECT(CONCATENATE("Référence!G",A164))),"")</f>
      </c>
      <c r="H164">
        <f ca="1" t="shared" si="14"/>
      </c>
    </row>
    <row r="165" spans="1:8" ht="12.75">
      <c r="A165">
        <f>ROW()+'Info croisé'!$B$7-'Info croisé'!$B$14</f>
        <v>165</v>
      </c>
      <c r="B165">
        <f>ROW()+'Info croisé'!$B$2-'Info croisé'!$B$14</f>
        <v>167</v>
      </c>
      <c r="C165" s="1">
        <f ca="1">IF(ROW()&gt;'Info croisé'!$B$16,"",IF(INDIRECT(CONCATENATE("Référence!A",A165))&lt;&gt;"",INDIRECT(CONCATENATE("Référence!A",A165)),C164))</f>
      </c>
      <c r="D165" s="1">
        <f ca="1" t="shared" si="10"/>
      </c>
      <c r="E165" s="1">
        <f ca="1" t="shared" si="11"/>
      </c>
      <c r="F165">
        <f ca="1">IF(AND(E165&lt;&gt;"",INDIRECT(CONCATENATE("Formulaire!L",B165,"C",'Info croisé'!$B$3),0)),"X","")</f>
      </c>
      <c r="G165">
        <f ca="1">IF(E165&lt;&gt;"",IF(F165="X",INDIRECT(CONCATENATE("Référence!F",A165)),INDIRECT(CONCATENATE("Référence!G",A165))),"")</f>
      </c>
      <c r="H165">
        <f ca="1" t="shared" si="14"/>
      </c>
    </row>
    <row r="166" spans="1:8" ht="12.75">
      <c r="A166">
        <f>ROW()+'Info croisé'!$B$7-'Info croisé'!$B$14</f>
        <v>166</v>
      </c>
      <c r="B166">
        <f>ROW()+'Info croisé'!$B$2-'Info croisé'!$B$14</f>
        <v>168</v>
      </c>
      <c r="C166" s="1">
        <f ca="1">IF(ROW()&gt;'Info croisé'!$B$16,"",IF(INDIRECT(CONCATENATE("Référence!A",A166))&lt;&gt;"",INDIRECT(CONCATENATE("Référence!A",A166)),C165))</f>
      </c>
      <c r="D166" s="1">
        <f ca="1" t="shared" si="10"/>
      </c>
      <c r="E166" s="1">
        <f ca="1" t="shared" si="11"/>
      </c>
      <c r="F166">
        <f ca="1">IF(AND(E166&lt;&gt;"",INDIRECT(CONCATENATE("Formulaire!L",B166,"C",'Info croisé'!$B$3),0)),"X","")</f>
      </c>
      <c r="G166">
        <f ca="1">IF(E166&lt;&gt;"",IF(F166="X",INDIRECT(CONCATENATE("Référence!F",A166)),INDIRECT(CONCATENATE("Référence!G",A166))),"")</f>
      </c>
      <c r="H166">
        <f ca="1" t="shared" si="14"/>
      </c>
    </row>
    <row r="167" spans="1:8" ht="12.75">
      <c r="A167">
        <f>ROW()+'Info croisé'!$B$7-'Info croisé'!$B$14</f>
        <v>167</v>
      </c>
      <c r="B167">
        <f>ROW()+'Info croisé'!$B$2-'Info croisé'!$B$14</f>
        <v>169</v>
      </c>
      <c r="C167" s="1">
        <f ca="1">IF(ROW()&gt;'Info croisé'!$B$16,"",IF(INDIRECT(CONCATENATE("Référence!A",A167))&lt;&gt;"",INDIRECT(CONCATENATE("Référence!A",A167)),C166))</f>
      </c>
      <c r="D167" s="1">
        <f ca="1" t="shared" si="10"/>
      </c>
      <c r="E167" s="1">
        <f ca="1" t="shared" si="11"/>
      </c>
      <c r="F167">
        <f ca="1">IF(AND(E167&lt;&gt;"",INDIRECT(CONCATENATE("Formulaire!L",B167,"C",'Info croisé'!$B$3),0)),"X","")</f>
      </c>
      <c r="G167">
        <f ca="1">IF(E167&lt;&gt;"",IF(F167="X",INDIRECT(CONCATENATE("Référence!F",A167)),INDIRECT(CONCATENATE("Référence!G",A167))),"")</f>
      </c>
      <c r="H167">
        <f ca="1" t="shared" si="14"/>
      </c>
    </row>
    <row r="168" ht="12.75">
      <c r="H168">
        <f ca="1" t="shared" si="14"/>
      </c>
    </row>
    <row r="169" ht="12.75">
      <c r="H169">
        <f ca="1" t="shared" si="14"/>
      </c>
    </row>
    <row r="170" ht="12.75">
      <c r="H170">
        <f ca="1" t="shared" si="14"/>
      </c>
    </row>
    <row r="171" ht="12.75">
      <c r="H171">
        <f ca="1" t="shared" si="14"/>
      </c>
    </row>
    <row r="172" ht="12.75">
      <c r="H172">
        <f ca="1" t="shared" si="14"/>
      </c>
    </row>
    <row r="173" ht="12.75">
      <c r="H173">
        <f ca="1" t="shared" si="14"/>
      </c>
    </row>
    <row r="174" ht="12.75">
      <c r="H174">
        <f ca="1" t="shared" si="14"/>
      </c>
    </row>
    <row r="175" ht="12.75">
      <c r="H175">
        <f ca="1" t="shared" si="14"/>
      </c>
    </row>
    <row r="176" ht="12.75">
      <c r="H176">
        <f ca="1" t="shared" si="14"/>
      </c>
    </row>
    <row r="177" ht="12.75">
      <c r="H177">
        <f ca="1" t="shared" si="14"/>
      </c>
    </row>
    <row r="178" ht="12.75">
      <c r="H178">
        <f ca="1" t="shared" si="14"/>
      </c>
    </row>
  </sheetData>
  <sheetProtection password="CD5A" sheet="1" objects="1" scenarios="1"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A3:M35"/>
  <sheetViews>
    <sheetView workbookViewId="0" topLeftCell="C13">
      <selection activeCell="G126" sqref="G126"/>
    </sheetView>
  </sheetViews>
  <sheetFormatPr defaultColWidth="11.421875" defaultRowHeight="12.75"/>
  <cols>
    <col min="1" max="1" width="40.421875" style="0" bestFit="1" customWidth="1"/>
    <col min="2" max="2" width="21.28125" style="0" bestFit="1" customWidth="1"/>
    <col min="3" max="3" width="7.421875" style="0" customWidth="1"/>
    <col min="4" max="4" width="9.7109375" style="0" bestFit="1" customWidth="1"/>
    <col min="5" max="5" width="13.00390625" style="0" bestFit="1" customWidth="1"/>
    <col min="7" max="7" width="11.28125" style="0" bestFit="1" customWidth="1"/>
    <col min="8" max="9" width="10.7109375" style="0" bestFit="1" customWidth="1"/>
    <col min="10" max="10" width="11.57421875" style="0" bestFit="1" customWidth="1"/>
    <col min="11" max="11" width="13.421875" style="0" bestFit="1" customWidth="1"/>
    <col min="12" max="12" width="15.421875" style="0" bestFit="1" customWidth="1"/>
    <col min="13" max="13" width="5.8515625" style="0" bestFit="1" customWidth="1"/>
  </cols>
  <sheetData>
    <row r="3" spans="1:3" ht="12.75">
      <c r="A3" s="10" t="s">
        <v>2</v>
      </c>
      <c r="B3" s="10" t="s">
        <v>56</v>
      </c>
      <c r="C3" s="11" t="s">
        <v>57</v>
      </c>
    </row>
    <row r="4" spans="1:3" ht="12.75">
      <c r="A4" s="8" t="s">
        <v>6</v>
      </c>
      <c r="B4" s="8" t="s">
        <v>58</v>
      </c>
      <c r="C4" s="12">
        <v>21</v>
      </c>
    </row>
    <row r="5" spans="1:3" ht="12.75">
      <c r="A5" s="13"/>
      <c r="B5" s="9" t="s">
        <v>59</v>
      </c>
      <c r="C5" s="14">
        <v>21</v>
      </c>
    </row>
    <row r="6" spans="1:3" ht="12.75">
      <c r="A6" s="8" t="s">
        <v>1</v>
      </c>
      <c r="B6" s="8" t="s">
        <v>58</v>
      </c>
      <c r="C6" s="12">
        <v>14</v>
      </c>
    </row>
    <row r="7" spans="1:3" ht="12.75">
      <c r="A7" s="13"/>
      <c r="B7" s="9" t="s">
        <v>59</v>
      </c>
      <c r="C7" s="14">
        <v>16</v>
      </c>
    </row>
    <row r="8" spans="1:3" ht="12.75">
      <c r="A8" s="8" t="s">
        <v>5</v>
      </c>
      <c r="B8" s="8" t="s">
        <v>58</v>
      </c>
      <c r="C8" s="12">
        <v>9</v>
      </c>
    </row>
    <row r="9" spans="1:3" ht="12.75">
      <c r="A9" s="13"/>
      <c r="B9" s="9" t="s">
        <v>59</v>
      </c>
      <c r="C9" s="14">
        <v>10</v>
      </c>
    </row>
    <row r="10" spans="1:3" ht="12.75">
      <c r="A10" s="8" t="s">
        <v>0</v>
      </c>
      <c r="B10" s="8" t="s">
        <v>58</v>
      </c>
      <c r="C10" s="12">
        <v>20</v>
      </c>
    </row>
    <row r="11" spans="1:3" ht="12.75">
      <c r="A11" s="13"/>
      <c r="B11" s="9" t="s">
        <v>59</v>
      </c>
      <c r="C11" s="14">
        <v>25</v>
      </c>
    </row>
    <row r="12" spans="1:3" ht="12.75">
      <c r="A12" s="8" t="s">
        <v>7</v>
      </c>
      <c r="B12" s="8" t="s">
        <v>58</v>
      </c>
      <c r="C12" s="12">
        <v>6</v>
      </c>
    </row>
    <row r="13" spans="1:3" ht="12.75">
      <c r="A13" s="13"/>
      <c r="B13" s="9" t="s">
        <v>59</v>
      </c>
      <c r="C13" s="14">
        <v>8</v>
      </c>
    </row>
    <row r="14" spans="1:3" ht="12.75">
      <c r="A14" s="8" t="s">
        <v>75</v>
      </c>
      <c r="B14" s="8" t="s">
        <v>58</v>
      </c>
      <c r="C14" s="12">
        <v>12</v>
      </c>
    </row>
    <row r="15" spans="1:3" ht="12.75">
      <c r="A15" s="13"/>
      <c r="B15" s="9" t="s">
        <v>59</v>
      </c>
      <c r="C15" s="14">
        <v>14</v>
      </c>
    </row>
    <row r="16" spans="1:3" ht="12.75">
      <c r="A16" s="8" t="s">
        <v>347</v>
      </c>
      <c r="B16" s="8" t="s">
        <v>58</v>
      </c>
      <c r="C16" s="12">
        <v>16</v>
      </c>
    </row>
    <row r="17" spans="1:3" ht="12.75">
      <c r="A17" s="13"/>
      <c r="B17" s="9" t="s">
        <v>59</v>
      </c>
      <c r="C17" s="14">
        <v>23</v>
      </c>
    </row>
    <row r="18" spans="1:3" ht="12.75">
      <c r="A18" s="8" t="s">
        <v>60</v>
      </c>
      <c r="B18" s="15"/>
      <c r="C18" s="12">
        <v>98</v>
      </c>
    </row>
    <row r="19" spans="1:3" ht="12.75">
      <c r="A19" s="16" t="s">
        <v>61</v>
      </c>
      <c r="B19" s="17"/>
      <c r="C19" s="18">
        <v>117</v>
      </c>
    </row>
    <row r="26" spans="2:11" ht="12.75">
      <c r="B26" t="s">
        <v>62</v>
      </c>
      <c r="C26" t="s">
        <v>55</v>
      </c>
      <c r="D26" t="s">
        <v>64</v>
      </c>
      <c r="E26" t="s">
        <v>63</v>
      </c>
      <c r="G26" t="s">
        <v>317</v>
      </c>
      <c r="H26" t="s">
        <v>318</v>
      </c>
      <c r="I26" t="s">
        <v>319</v>
      </c>
      <c r="J26" t="s">
        <v>320</v>
      </c>
      <c r="K26" t="s">
        <v>321</v>
      </c>
    </row>
    <row r="27" spans="1:11" ht="12.75">
      <c r="A27" t="str">
        <f>A4</f>
        <v>Documentation</v>
      </c>
      <c r="B27">
        <f>IF(C4&lt;0,0,C4)</f>
        <v>21</v>
      </c>
      <c r="C27">
        <f>C5</f>
        <v>21</v>
      </c>
      <c r="D27">
        <v>10</v>
      </c>
      <c r="E27">
        <f>D27*B27/C27</f>
        <v>10</v>
      </c>
      <c r="G27">
        <v>7.5</v>
      </c>
      <c r="H27">
        <v>-1</v>
      </c>
      <c r="I27">
        <v>-1</v>
      </c>
      <c r="J27">
        <v>-1</v>
      </c>
      <c r="K27">
        <f>IF(E27&gt;G27,1,IF(E27&gt;H27,2,IF(E27&gt;I27,3,4)))</f>
        <v>1</v>
      </c>
    </row>
    <row r="28" spans="1:11" ht="12.75">
      <c r="A28" t="str">
        <f>A6</f>
        <v>Interopérabilité des services d’échanges</v>
      </c>
      <c r="B28">
        <f>IF(C6&lt;0,0,C6)</f>
        <v>14</v>
      </c>
      <c r="C28">
        <f>C7</f>
        <v>16</v>
      </c>
      <c r="D28">
        <v>10</v>
      </c>
      <c r="E28">
        <f aca="true" t="shared" si="0" ref="E28:E33">D28*B28/C28</f>
        <v>8.75</v>
      </c>
      <c r="G28">
        <v>7.5</v>
      </c>
      <c r="H28">
        <v>5</v>
      </c>
      <c r="I28">
        <v>0</v>
      </c>
      <c r="J28">
        <v>-1</v>
      </c>
      <c r="K28">
        <f aca="true" t="shared" si="1" ref="K28:K33">IF(E28&gt;G28,1,IF(E28&gt;H28,2,IF(E28&gt;I28,3,4)))</f>
        <v>1</v>
      </c>
    </row>
    <row r="29" spans="1:11" ht="12.75">
      <c r="A29" t="str">
        <f>A8</f>
        <v>Modularité</v>
      </c>
      <c r="B29">
        <f>IF(C8&lt;0,0,C8)</f>
        <v>9</v>
      </c>
      <c r="C29">
        <f>C9</f>
        <v>10</v>
      </c>
      <c r="D29">
        <v>10</v>
      </c>
      <c r="E29">
        <f t="shared" si="0"/>
        <v>9</v>
      </c>
      <c r="G29">
        <v>7.5</v>
      </c>
      <c r="H29">
        <v>5</v>
      </c>
      <c r="I29">
        <v>0</v>
      </c>
      <c r="J29">
        <v>-1</v>
      </c>
      <c r="K29">
        <f t="shared" si="1"/>
        <v>1</v>
      </c>
    </row>
    <row r="30" spans="1:11" ht="12.75">
      <c r="A30" t="str">
        <f>A10</f>
        <v>Portabilité de l’infrastructure</v>
      </c>
      <c r="B30">
        <f>IF(C10&lt;0,0,C10)</f>
        <v>20</v>
      </c>
      <c r="C30">
        <f>C11</f>
        <v>25</v>
      </c>
      <c r="D30">
        <v>10</v>
      </c>
      <c r="E30">
        <f t="shared" si="0"/>
        <v>8</v>
      </c>
      <c r="G30">
        <v>7.5</v>
      </c>
      <c r="H30">
        <v>5</v>
      </c>
      <c r="I30">
        <v>0</v>
      </c>
      <c r="J30">
        <v>-1</v>
      </c>
      <c r="K30">
        <f t="shared" si="1"/>
        <v>1</v>
      </c>
    </row>
    <row r="31" spans="1:11" ht="12.75">
      <c r="A31" t="str">
        <f>A12</f>
        <v>Qualité de service</v>
      </c>
      <c r="B31">
        <f>IF(C12&lt;0,0,C12)</f>
        <v>6</v>
      </c>
      <c r="C31">
        <f>C13</f>
        <v>8</v>
      </c>
      <c r="D31">
        <v>10</v>
      </c>
      <c r="E31">
        <f t="shared" si="0"/>
        <v>7.5</v>
      </c>
      <c r="G31">
        <v>7.5</v>
      </c>
      <c r="H31">
        <v>5</v>
      </c>
      <c r="I31">
        <v>0</v>
      </c>
      <c r="J31">
        <v>-1</v>
      </c>
      <c r="K31">
        <f t="shared" si="1"/>
        <v>2</v>
      </c>
    </row>
    <row r="32" spans="1:11" ht="12.75">
      <c r="A32" t="str">
        <f>A14</f>
        <v>Formats d’échanges et portabilité des données</v>
      </c>
      <c r="B32">
        <f>IF(C14&lt;0,0,C14)</f>
        <v>12</v>
      </c>
      <c r="C32">
        <f>C15</f>
        <v>14</v>
      </c>
      <c r="D32">
        <v>10</v>
      </c>
      <c r="E32">
        <f t="shared" si="0"/>
        <v>8.571428571428571</v>
      </c>
      <c r="G32">
        <v>7.5</v>
      </c>
      <c r="H32">
        <v>5</v>
      </c>
      <c r="I32">
        <v>0</v>
      </c>
      <c r="J32">
        <v>-1</v>
      </c>
      <c r="K32">
        <f t="shared" si="1"/>
        <v>1</v>
      </c>
    </row>
    <row r="33" spans="1:11" ht="12.75">
      <c r="A33" t="str">
        <f>A16</f>
        <v>Analyse pratique des services web</v>
      </c>
      <c r="B33">
        <f>IF(C16&lt;0,0,C16)</f>
        <v>16</v>
      </c>
      <c r="C33">
        <f>C17</f>
        <v>23</v>
      </c>
      <c r="D33">
        <v>10</v>
      </c>
      <c r="E33">
        <f t="shared" si="0"/>
        <v>6.956521739130435</v>
      </c>
      <c r="G33">
        <v>7.5</v>
      </c>
      <c r="H33">
        <v>5</v>
      </c>
      <c r="I33">
        <v>-1</v>
      </c>
      <c r="J33">
        <v>-1</v>
      </c>
      <c r="K33">
        <f t="shared" si="1"/>
        <v>2</v>
      </c>
    </row>
    <row r="35" spans="10:13" ht="12.75">
      <c r="J35" t="s">
        <v>322</v>
      </c>
      <c r="K35">
        <f>MAX(K27:K33)</f>
        <v>2</v>
      </c>
      <c r="L35" t="str">
        <f>VLOOKUP(K35,'Info croisé'!D2:F5,2)</f>
        <v>Bon</v>
      </c>
      <c r="M35" t="str">
        <f>VLOOKUP(K35,'Info croisé'!D2:F5,3)</f>
        <v>Bleu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/>
  <dimension ref="A1:F18"/>
  <sheetViews>
    <sheetView workbookViewId="0" topLeftCell="A1">
      <selection activeCell="G126" sqref="G126"/>
    </sheetView>
  </sheetViews>
  <sheetFormatPr defaultColWidth="11.421875" defaultRowHeight="12.75"/>
  <cols>
    <col min="1" max="1" width="27.28125" style="0" bestFit="1" customWidth="1"/>
    <col min="2" max="2" width="4.00390625" style="0" bestFit="1" customWidth="1"/>
    <col min="5" max="5" width="15.421875" style="0" bestFit="1" customWidth="1"/>
  </cols>
  <sheetData>
    <row r="1" spans="1:6" ht="12.75">
      <c r="A1" s="20" t="s">
        <v>65</v>
      </c>
      <c r="D1" t="s">
        <v>322</v>
      </c>
      <c r="E1" t="s">
        <v>323</v>
      </c>
      <c r="F1" t="s">
        <v>324</v>
      </c>
    </row>
    <row r="2" spans="1:6" ht="12.75">
      <c r="A2" t="s">
        <v>69</v>
      </c>
      <c r="B2">
        <v>4</v>
      </c>
      <c r="D2">
        <v>1</v>
      </c>
      <c r="E2" t="s">
        <v>332</v>
      </c>
      <c r="F2" t="s">
        <v>325</v>
      </c>
    </row>
    <row r="3" spans="1:6" ht="12.75">
      <c r="A3" t="s">
        <v>74</v>
      </c>
      <c r="B3">
        <v>5</v>
      </c>
      <c r="D3">
        <v>2</v>
      </c>
      <c r="E3" t="s">
        <v>331</v>
      </c>
      <c r="F3" t="s">
        <v>326</v>
      </c>
    </row>
    <row r="4" spans="4:6" ht="12.75">
      <c r="D4">
        <v>3</v>
      </c>
      <c r="E4" t="s">
        <v>329</v>
      </c>
      <c r="F4" t="s">
        <v>327</v>
      </c>
    </row>
    <row r="5" spans="4:6" ht="12.75">
      <c r="D5">
        <v>4</v>
      </c>
      <c r="E5" t="s">
        <v>330</v>
      </c>
      <c r="F5" t="s">
        <v>328</v>
      </c>
    </row>
    <row r="6" ht="12.75">
      <c r="A6" s="20" t="s">
        <v>66</v>
      </c>
    </row>
    <row r="7" spans="1:2" ht="12.75">
      <c r="A7" t="s">
        <v>69</v>
      </c>
      <c r="B7">
        <v>2</v>
      </c>
    </row>
    <row r="13" ht="12.75">
      <c r="A13" s="20" t="s">
        <v>67</v>
      </c>
    </row>
    <row r="14" spans="1:2" ht="12.75">
      <c r="A14" t="s">
        <v>69</v>
      </c>
      <c r="B14">
        <v>2</v>
      </c>
    </row>
    <row r="15" spans="1:2" ht="12.75">
      <c r="A15" t="s">
        <v>72</v>
      </c>
      <c r="B15">
        <v>3</v>
      </c>
    </row>
    <row r="16" spans="1:2" ht="12.75">
      <c r="A16" t="s">
        <v>73</v>
      </c>
      <c r="B16">
        <v>156</v>
      </c>
    </row>
    <row r="18" ht="12.75">
      <c r="A18" s="20" t="s">
        <v>68</v>
      </c>
    </row>
  </sheetData>
  <sheetProtection password="CD5A"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MENESR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kleinva</cp:lastModifiedBy>
  <cp:lastPrinted>2005-06-15T15:35:35Z</cp:lastPrinted>
  <dcterms:created xsi:type="dcterms:W3CDTF">2004-11-03T10:39:06Z</dcterms:created>
  <dcterms:modified xsi:type="dcterms:W3CDTF">2011-09-07T15:01:30Z</dcterms:modified>
  <cp:category/>
  <cp:version/>
  <cp:contentType/>
  <cp:contentStatus/>
</cp:coreProperties>
</file>