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365" yWindow="120" windowWidth="32625" windowHeight="16320" tabRatio="813"/>
  </bookViews>
  <sheets>
    <sheet name="Présentation" sheetId="12" r:id="rId1"/>
    <sheet name="Dotation horaire supplémentaire" sheetId="2" r:id="rId2"/>
    <sheet name="Besoins" sheetId="4" r:id="rId3"/>
    <sheet name="Répartition des EC 6 Périodes" sheetId="25" r:id="rId4"/>
    <sheet name="Rép EC 6 pér 5e" sheetId="26" state="hidden" r:id="rId5"/>
    <sheet name="Rép EC 6 pér 4e" sheetId="27" state="hidden" r:id="rId6"/>
    <sheet name="Rép EC 6 pér 3e" sheetId="28" state="hidden" r:id="rId7"/>
    <sheet name="RépEC 6Pér cycle 4" sheetId="29" r:id="rId8"/>
    <sheet name="prépaparcours" sheetId="32" state="hidden" r:id="rId9"/>
    <sheet name="Parcours" sheetId="31" r:id="rId10"/>
    <sheet name="services (annuel)" sheetId="20" r:id="rId11"/>
    <sheet name="répartition DHS (annuel)" sheetId="21" r:id="rId12"/>
    <sheet name="services (périodes)" sheetId="22" r:id="rId13"/>
    <sheet name="répartition DHS (périodes)" sheetId="23" r:id="rId14"/>
    <sheet name="Listes" sheetId="24" r:id="rId15"/>
    <sheet name="Feuil1" sheetId="30" r:id="rId16"/>
  </sheets>
  <externalReferences>
    <externalReference r:id="rId17"/>
  </externalReferences>
  <definedNames>
    <definedName name="APTHM" localSheetId="9">'[1]Répartition des EC 6 Périodes'!$BO$5:$BT$31</definedName>
    <definedName name="APTHM" localSheetId="8">'[1]Répartition des EC 6 Périodes'!$BO$5:$BT$31</definedName>
    <definedName name="APTHM">'Répartition des EC 6 Périodes'!$BN$5:$BS$31</definedName>
    <definedName name="DISCi" localSheetId="9">[1]Listes!$B$2:$B$11</definedName>
    <definedName name="DISCi" localSheetId="8">[1]Listes!$B$2:$B$11</definedName>
    <definedName name="DISCi">Listes!$B$2:$B$11</definedName>
    <definedName name="DISCIP" localSheetId="9">[1]Listes!$C$2:$C$13</definedName>
    <definedName name="DISCIP" localSheetId="8">[1]Listes!$C$2:$C$13</definedName>
    <definedName name="DISCIP">Listes!$C$2:$C$13</definedName>
    <definedName name="DURES" localSheetId="9">'[1]Répartition des EC 6 Périodes'!$BI$5:$BN$31</definedName>
    <definedName name="DURES" localSheetId="8">'[1]Répartition des EC 6 Périodes'!$BI$5:$BN$31</definedName>
    <definedName name="DURES">'Répartition des EC 6 Périodes'!$BH$5:$BM$31</definedName>
    <definedName name="EC">Listes!$A$2:$A$10</definedName>
    <definedName name="ECL" localSheetId="9">[1]Listes!$A$2:$A$34</definedName>
    <definedName name="ECL" localSheetId="8">[1]Listes!$A$2:$A$34</definedName>
    <definedName name="ECL">Listes!$A$2:$A$34</definedName>
    <definedName name="EPI">Listes!$A$3:$A$10</definedName>
    <definedName name="EPIL" localSheetId="9">[1]Listes!$A$3:$A$18</definedName>
    <definedName name="EPIL" localSheetId="8">[1]Listes!$A$3:$A$18</definedName>
    <definedName name="EPIL">Listes!$A$3:$A$18</definedName>
    <definedName name="Hspec">Listes!$D$2:$D$5</definedName>
    <definedName name="parcours" localSheetId="9">[1]Listes!$D$2:$D$16</definedName>
    <definedName name="parcours" localSheetId="8">[1]Listes!$D$2:$D$16</definedName>
    <definedName name="parcours">Listes!$F$2:$F$16</definedName>
    <definedName name="Profs1" localSheetId="9">'[1]Répartition des EC 6 Périodes'!$BU$5:$BZ$31</definedName>
    <definedName name="Profs1" localSheetId="8">'[1]Répartition des EC 6 Périodes'!$BU$5:$BZ$31</definedName>
    <definedName name="Profs1">'Répartition des EC 6 Périodes'!$BT$5:$BY$31</definedName>
    <definedName name="Profs2" localSheetId="9">'[1]Répartition des EC 6 Périodes'!$CA$5:$CF$31</definedName>
    <definedName name="Profs2" localSheetId="8">'[1]Répartition des EC 6 Périodes'!$CA$5:$CF$31</definedName>
    <definedName name="Profs2">'Répartition des EC 6 Périodes'!$BZ$5:$CE$31</definedName>
    <definedName name="Profs3" localSheetId="9">'[1]Répartition des EC 6 Périodes'!$CG$5:$CL$31</definedName>
    <definedName name="Profs3" localSheetId="8">'[1]Répartition des EC 6 Périodes'!$CG$5:$CL$31</definedName>
    <definedName name="Profs3">'Répartition des EC 6 Périodes'!$CF$5:$CK$31</definedName>
    <definedName name="SEMAI" localSheetId="9">'[1]Répartition des EC 6 Périodes'!$BC$5:$BH$31</definedName>
    <definedName name="SEMAI" localSheetId="8">'[1]Répartition des EC 6 Périodes'!$BC$5:$BH$31</definedName>
    <definedName name="SEMAI">'Répartition des EC 6 Périodes'!$BB$5:$BG$31</definedName>
    <definedName name="_xlnm.Print_Area" localSheetId="2">Besoins!$A$1:$T$28</definedName>
    <definedName name="_xlnm.Print_Area" localSheetId="6">'Rép EC 6 pér 3e'!$A$1:$AO$34</definedName>
    <definedName name="_xlnm.Print_Area" localSheetId="5">'Rép EC 6 pér 4e'!$A$1:$AO$34</definedName>
    <definedName name="_xlnm.Print_Area" localSheetId="4">'Rép EC 6 pér 5e'!$A$1:$AO$34</definedName>
    <definedName name="_xlnm.Print_Area" localSheetId="3">'Répartition des EC 6 Périodes'!$A$1:$AG$40</definedName>
    <definedName name="_xlnm.Print_Area" localSheetId="11">'répartition DHS (annuel)'!$A$1:$R$36</definedName>
    <definedName name="_xlnm.Print_Area" localSheetId="13">'répartition DHS (périodes)'!$A$1:$R$36</definedName>
    <definedName name="_xlnm.Print_Area" localSheetId="7">'RépEC 6Pér cycle 4'!$A$1:$AQ$34</definedName>
    <definedName name="_xlnm.Print_Area" localSheetId="10">'services (annuel)'!$A$1:$K$153</definedName>
    <definedName name="_xlnm.Print_Area" localSheetId="12">'services (périodes)'!$A$1:$T$155</definedName>
  </definedNames>
  <calcPr calcId="145621" refMode="R1C1"/>
</workbook>
</file>

<file path=xl/calcChain.xml><?xml version="1.0" encoding="utf-8"?>
<calcChain xmlns="http://schemas.openxmlformats.org/spreadsheetml/2006/main">
  <c r="E9" i="31" l="1"/>
  <c r="D9" i="31"/>
  <c r="C9" i="31"/>
  <c r="B9" i="31"/>
  <c r="E7" i="31"/>
  <c r="D7" i="31"/>
  <c r="C7" i="31"/>
  <c r="B7" i="31"/>
  <c r="E5" i="31"/>
  <c r="D5" i="31"/>
  <c r="C5" i="31"/>
  <c r="B5" i="31"/>
  <c r="AZ35" i="32"/>
  <c r="AY35" i="32"/>
  <c r="AX35" i="32"/>
  <c r="AW35" i="32"/>
  <c r="AV35" i="32"/>
  <c r="AU35" i="32"/>
  <c r="AT35" i="32"/>
  <c r="AS35" i="32"/>
  <c r="AR35" i="32"/>
  <c r="AQ35" i="32"/>
  <c r="AP35" i="32"/>
  <c r="AO35" i="32"/>
  <c r="AN35" i="32"/>
  <c r="AK35" i="32"/>
  <c r="AJ35" i="32"/>
  <c r="AI35" i="32"/>
  <c r="AH35" i="32"/>
  <c r="AG35" i="32"/>
  <c r="AF35" i="32"/>
  <c r="AE35" i="32"/>
  <c r="AD35" i="32"/>
  <c r="AC35" i="32"/>
  <c r="AB35" i="32"/>
  <c r="AA35" i="32"/>
  <c r="Z35" i="32"/>
  <c r="Y35" i="32"/>
  <c r="V35" i="32"/>
  <c r="U35" i="32"/>
  <c r="T35" i="32"/>
  <c r="S35" i="32"/>
  <c r="R35" i="32"/>
  <c r="Q35" i="32"/>
  <c r="P35" i="32"/>
  <c r="O35" i="32"/>
  <c r="N35" i="32"/>
  <c r="M35" i="32"/>
  <c r="L35" i="32"/>
  <c r="K35" i="32"/>
  <c r="J35" i="32"/>
  <c r="AZ34" i="32"/>
  <c r="AY34" i="32"/>
  <c r="AX34" i="32"/>
  <c r="AW34" i="32"/>
  <c r="AV34" i="32"/>
  <c r="AU34" i="32"/>
  <c r="AT34" i="32"/>
  <c r="AS34" i="32"/>
  <c r="AR34" i="32"/>
  <c r="AQ34" i="32"/>
  <c r="AP34" i="32"/>
  <c r="AO34" i="32"/>
  <c r="AN34" i="32"/>
  <c r="AK34" i="32"/>
  <c r="AJ34" i="32"/>
  <c r="AI34" i="32"/>
  <c r="AH34" i="32"/>
  <c r="AG34" i="32"/>
  <c r="AF34" i="32"/>
  <c r="AE34" i="32"/>
  <c r="AD34" i="32"/>
  <c r="AC34" i="32"/>
  <c r="AB34" i="32"/>
  <c r="AA34" i="32"/>
  <c r="Z34" i="32"/>
  <c r="Y34" i="32"/>
  <c r="V34" i="32"/>
  <c r="U34" i="32"/>
  <c r="T34" i="32"/>
  <c r="S34" i="32"/>
  <c r="R34" i="32"/>
  <c r="Q34" i="32"/>
  <c r="P34" i="32"/>
  <c r="O34" i="32"/>
  <c r="N34" i="32"/>
  <c r="M34" i="32"/>
  <c r="L34" i="32"/>
  <c r="K34" i="32"/>
  <c r="J34" i="32"/>
  <c r="G34" i="32"/>
  <c r="F34" i="32"/>
  <c r="E34" i="32"/>
  <c r="D34" i="32"/>
  <c r="C34" i="32"/>
  <c r="AZ33" i="32"/>
  <c r="AY33" i="32"/>
  <c r="AX33" i="32"/>
  <c r="AW33" i="32"/>
  <c r="AV33" i="32"/>
  <c r="AU33" i="32"/>
  <c r="AT33" i="32"/>
  <c r="AS33" i="32"/>
  <c r="AR33" i="32"/>
  <c r="AQ33" i="32"/>
  <c r="AP33" i="32"/>
  <c r="AO33" i="32"/>
  <c r="AN33" i="32"/>
  <c r="AK33" i="32"/>
  <c r="AJ33" i="32"/>
  <c r="AI33" i="32"/>
  <c r="AH33" i="32"/>
  <c r="AG33" i="32"/>
  <c r="AF33" i="32"/>
  <c r="AE33" i="32"/>
  <c r="AD33" i="32"/>
  <c r="AC33" i="32"/>
  <c r="AB33" i="32"/>
  <c r="AA33" i="32"/>
  <c r="Z33" i="32"/>
  <c r="Y33" i="32"/>
  <c r="V33" i="32"/>
  <c r="U33" i="32"/>
  <c r="T33" i="32"/>
  <c r="S33" i="32"/>
  <c r="R33" i="32"/>
  <c r="Q33" i="32"/>
  <c r="P33" i="32"/>
  <c r="O33" i="32"/>
  <c r="N33" i="32"/>
  <c r="M33" i="32"/>
  <c r="L33" i="32"/>
  <c r="K33" i="32"/>
  <c r="J33" i="32"/>
  <c r="G33" i="32"/>
  <c r="F33" i="32"/>
  <c r="E33" i="32"/>
  <c r="D33" i="32"/>
  <c r="C33" i="32"/>
  <c r="AZ32" i="32"/>
  <c r="AY32" i="32"/>
  <c r="AX32" i="32"/>
  <c r="AW32" i="32"/>
  <c r="AV32" i="32"/>
  <c r="AU32" i="32"/>
  <c r="AT32" i="32"/>
  <c r="AS32" i="32"/>
  <c r="AR32" i="32"/>
  <c r="AQ32" i="32"/>
  <c r="AP32" i="32"/>
  <c r="AO32" i="32"/>
  <c r="AN32" i="32"/>
  <c r="AK32" i="32"/>
  <c r="AJ32" i="32"/>
  <c r="AI32" i="32"/>
  <c r="AH32" i="32"/>
  <c r="AG32" i="32"/>
  <c r="AF32" i="32"/>
  <c r="AE32" i="32"/>
  <c r="AD32" i="32"/>
  <c r="AC32" i="32"/>
  <c r="AB32" i="32"/>
  <c r="AA32" i="32"/>
  <c r="Z32" i="32"/>
  <c r="Y32" i="32"/>
  <c r="V32" i="32"/>
  <c r="U32" i="32"/>
  <c r="T32" i="32"/>
  <c r="S32" i="32"/>
  <c r="R32" i="32"/>
  <c r="Q32" i="32"/>
  <c r="P32" i="32"/>
  <c r="O32" i="32"/>
  <c r="N32" i="32"/>
  <c r="M32" i="32"/>
  <c r="L32" i="32"/>
  <c r="K32" i="32"/>
  <c r="J32" i="32"/>
  <c r="G32" i="32"/>
  <c r="F32" i="32"/>
  <c r="E32" i="32"/>
  <c r="D32" i="32"/>
  <c r="C32" i="32"/>
  <c r="AZ29" i="32"/>
  <c r="AY29" i="32"/>
  <c r="AX29" i="32"/>
  <c r="AW29" i="32"/>
  <c r="AV29" i="32"/>
  <c r="AU29" i="32"/>
  <c r="AT29" i="32"/>
  <c r="AS29" i="32"/>
  <c r="AR29" i="32"/>
  <c r="AQ29" i="32"/>
  <c r="AP29" i="32"/>
  <c r="AO29" i="32"/>
  <c r="AN29" i="32"/>
  <c r="AK29" i="32"/>
  <c r="AJ29" i="32"/>
  <c r="AI29" i="32"/>
  <c r="AH29" i="32"/>
  <c r="AG29" i="32"/>
  <c r="AF29" i="32"/>
  <c r="AE29" i="32"/>
  <c r="AD29" i="32"/>
  <c r="AC29" i="32"/>
  <c r="AB29" i="32"/>
  <c r="AA29" i="32"/>
  <c r="Z29" i="32"/>
  <c r="Y29" i="32"/>
  <c r="V29" i="32"/>
  <c r="U29" i="32"/>
  <c r="T29" i="32"/>
  <c r="S29" i="32"/>
  <c r="R29" i="32"/>
  <c r="Q29" i="32"/>
  <c r="P29" i="32"/>
  <c r="O29" i="32"/>
  <c r="N29" i="32"/>
  <c r="M29" i="32"/>
  <c r="L29" i="32"/>
  <c r="K29" i="32"/>
  <c r="J29" i="32"/>
  <c r="AZ28" i="32"/>
  <c r="AY28" i="32"/>
  <c r="AX28" i="32"/>
  <c r="AW28" i="32"/>
  <c r="AV28" i="32"/>
  <c r="AU28" i="32"/>
  <c r="AT28" i="32"/>
  <c r="AS28" i="32"/>
  <c r="AR28" i="32"/>
  <c r="AQ28" i="32"/>
  <c r="AP28" i="32"/>
  <c r="AO28" i="32"/>
  <c r="AN28" i="32"/>
  <c r="AK28" i="32"/>
  <c r="AJ28" i="32"/>
  <c r="AI28" i="32"/>
  <c r="AH28" i="32"/>
  <c r="AG28" i="32"/>
  <c r="AF28" i="32"/>
  <c r="AE28" i="32"/>
  <c r="AD28" i="32"/>
  <c r="AC28" i="32"/>
  <c r="AB28" i="32"/>
  <c r="AA28" i="32"/>
  <c r="Z28" i="32"/>
  <c r="Y28" i="32"/>
  <c r="V28" i="32"/>
  <c r="U28" i="32"/>
  <c r="T28" i="32"/>
  <c r="S28" i="32"/>
  <c r="R28" i="32"/>
  <c r="Q28" i="32"/>
  <c r="P28" i="32"/>
  <c r="O28" i="32"/>
  <c r="N28" i="32"/>
  <c r="M28" i="32"/>
  <c r="L28" i="32"/>
  <c r="K28" i="32"/>
  <c r="J28" i="32"/>
  <c r="G28" i="32"/>
  <c r="F28" i="32"/>
  <c r="E28" i="32"/>
  <c r="D28" i="32"/>
  <c r="C28" i="32"/>
  <c r="AZ27" i="32"/>
  <c r="AY27" i="32"/>
  <c r="AX27" i="32"/>
  <c r="AW27" i="32"/>
  <c r="AV27" i="32"/>
  <c r="AU27" i="32"/>
  <c r="AT27" i="32"/>
  <c r="AS27" i="32"/>
  <c r="AR27" i="32"/>
  <c r="AQ27" i="32"/>
  <c r="AP27" i="32"/>
  <c r="AO27" i="32"/>
  <c r="AN27" i="32"/>
  <c r="AK27" i="32"/>
  <c r="AJ27" i="32"/>
  <c r="AI27" i="32"/>
  <c r="AH27" i="32"/>
  <c r="AG27" i="32"/>
  <c r="AF27" i="32"/>
  <c r="AE27" i="32"/>
  <c r="AD27" i="32"/>
  <c r="AC27" i="32"/>
  <c r="AB27" i="32"/>
  <c r="AA27" i="32"/>
  <c r="Z27" i="32"/>
  <c r="Y27" i="32"/>
  <c r="V27" i="32"/>
  <c r="U27" i="32"/>
  <c r="T27" i="32"/>
  <c r="S27" i="32"/>
  <c r="R27" i="32"/>
  <c r="Q27" i="32"/>
  <c r="P27" i="32"/>
  <c r="O27" i="32"/>
  <c r="N27" i="32"/>
  <c r="M27" i="32"/>
  <c r="L27" i="32"/>
  <c r="K27" i="32"/>
  <c r="J27" i="32"/>
  <c r="G27" i="32"/>
  <c r="F27" i="32"/>
  <c r="E27" i="32"/>
  <c r="D27" i="32"/>
  <c r="C27" i="32"/>
  <c r="AZ26" i="32"/>
  <c r="AY26" i="32"/>
  <c r="AX26" i="32"/>
  <c r="AW26" i="32"/>
  <c r="AV26" i="32"/>
  <c r="AU26" i="32"/>
  <c r="AT26" i="32"/>
  <c r="AS26" i="32"/>
  <c r="AR26" i="32"/>
  <c r="AQ26" i="32"/>
  <c r="AP26" i="32"/>
  <c r="AO26" i="32"/>
  <c r="AN26" i="32"/>
  <c r="AK26" i="32"/>
  <c r="AJ26" i="32"/>
  <c r="AI26" i="32"/>
  <c r="AH26" i="32"/>
  <c r="AG26" i="32"/>
  <c r="AF26" i="32"/>
  <c r="AE26" i="32"/>
  <c r="AD26" i="32"/>
  <c r="AC26" i="32"/>
  <c r="AB26" i="32"/>
  <c r="AA26" i="32"/>
  <c r="Z26" i="32"/>
  <c r="Y26" i="32"/>
  <c r="V26" i="32"/>
  <c r="U26" i="32"/>
  <c r="T26" i="32"/>
  <c r="S26" i="32"/>
  <c r="R26" i="32"/>
  <c r="Q26" i="32"/>
  <c r="P26" i="32"/>
  <c r="O26" i="32"/>
  <c r="N26" i="32"/>
  <c r="M26" i="32"/>
  <c r="L26" i="32"/>
  <c r="K26" i="32"/>
  <c r="J26" i="32"/>
  <c r="G26" i="32"/>
  <c r="F26" i="32"/>
  <c r="E26" i="32"/>
  <c r="D26" i="32"/>
  <c r="C26" i="32"/>
  <c r="AZ23" i="32"/>
  <c r="AY23" i="32"/>
  <c r="AX23" i="32"/>
  <c r="AW23" i="32"/>
  <c r="AV23" i="32"/>
  <c r="AU23" i="32"/>
  <c r="AT23" i="32"/>
  <c r="AS23" i="32"/>
  <c r="AR23" i="32"/>
  <c r="AQ23" i="32"/>
  <c r="AP23" i="32"/>
  <c r="AO23" i="32"/>
  <c r="AN23" i="32"/>
  <c r="AK23" i="32"/>
  <c r="AJ23" i="32"/>
  <c r="AI23" i="32"/>
  <c r="AH23" i="32"/>
  <c r="AG23" i="32"/>
  <c r="AF23" i="32"/>
  <c r="AE23" i="32"/>
  <c r="AD23" i="32"/>
  <c r="AC23" i="32"/>
  <c r="AB23" i="32"/>
  <c r="AA23" i="32"/>
  <c r="Z23" i="32"/>
  <c r="Y23" i="32"/>
  <c r="V23" i="32"/>
  <c r="U23" i="32"/>
  <c r="T23" i="32"/>
  <c r="S23" i="32"/>
  <c r="R23" i="32"/>
  <c r="Q23" i="32"/>
  <c r="P23" i="32"/>
  <c r="O23" i="32"/>
  <c r="N23" i="32"/>
  <c r="M23" i="32"/>
  <c r="L23" i="32"/>
  <c r="K23" i="32"/>
  <c r="J23" i="32"/>
  <c r="AZ22" i="32"/>
  <c r="AY22" i="32"/>
  <c r="AX22" i="32"/>
  <c r="AW22" i="32"/>
  <c r="AV22" i="32"/>
  <c r="AU22" i="32"/>
  <c r="AT22" i="32"/>
  <c r="AS22" i="32"/>
  <c r="AR22" i="32"/>
  <c r="AQ22" i="32"/>
  <c r="AP22" i="32"/>
  <c r="AO22" i="32"/>
  <c r="AN22" i="32"/>
  <c r="AK22" i="32"/>
  <c r="AJ22" i="32"/>
  <c r="AI22" i="32"/>
  <c r="AH22" i="32"/>
  <c r="AG22" i="32"/>
  <c r="AF22" i="32"/>
  <c r="AE22" i="32"/>
  <c r="AD22" i="32"/>
  <c r="AC22" i="32"/>
  <c r="AB22" i="32"/>
  <c r="AA22" i="32"/>
  <c r="Z22" i="32"/>
  <c r="Y22" i="32"/>
  <c r="V22" i="32"/>
  <c r="U22" i="32"/>
  <c r="T22" i="32"/>
  <c r="S22" i="32"/>
  <c r="R22" i="32"/>
  <c r="Q22" i="32"/>
  <c r="P22" i="32"/>
  <c r="O22" i="32"/>
  <c r="N22" i="32"/>
  <c r="M22" i="32"/>
  <c r="L22" i="32"/>
  <c r="K22" i="32"/>
  <c r="J22" i="32"/>
  <c r="G22" i="32"/>
  <c r="F22" i="32"/>
  <c r="E22" i="32"/>
  <c r="D22" i="32"/>
  <c r="C22" i="32"/>
  <c r="AZ21" i="32"/>
  <c r="AY21" i="32"/>
  <c r="AX21" i="32"/>
  <c r="AW21" i="32"/>
  <c r="AV21" i="32"/>
  <c r="AU21" i="32"/>
  <c r="AT21" i="32"/>
  <c r="AS21" i="32"/>
  <c r="AR21" i="32"/>
  <c r="AQ21" i="32"/>
  <c r="AP21" i="32"/>
  <c r="AO21" i="32"/>
  <c r="AN21" i="32"/>
  <c r="AK21" i="32"/>
  <c r="AJ21" i="32"/>
  <c r="AI21" i="32"/>
  <c r="AH21" i="32"/>
  <c r="AG21" i="32"/>
  <c r="AF21" i="32"/>
  <c r="AE21" i="32"/>
  <c r="AD21" i="32"/>
  <c r="AC21" i="32"/>
  <c r="AB21" i="32"/>
  <c r="AA21" i="32"/>
  <c r="Z21" i="32"/>
  <c r="Y21" i="32"/>
  <c r="V21" i="32"/>
  <c r="U21" i="32"/>
  <c r="T21" i="32"/>
  <c r="S21" i="32"/>
  <c r="R21" i="32"/>
  <c r="Q21" i="32"/>
  <c r="P21" i="32"/>
  <c r="O21" i="32"/>
  <c r="N21" i="32"/>
  <c r="M21" i="32"/>
  <c r="L21" i="32"/>
  <c r="K21" i="32"/>
  <c r="J21" i="32"/>
  <c r="G21" i="32"/>
  <c r="F21" i="32"/>
  <c r="E21" i="32"/>
  <c r="D21" i="32"/>
  <c r="C21" i="32"/>
  <c r="AZ20" i="32"/>
  <c r="AY20" i="32"/>
  <c r="AX20" i="32"/>
  <c r="AW20" i="32"/>
  <c r="AV20" i="32"/>
  <c r="AU20" i="32"/>
  <c r="AT20" i="32"/>
  <c r="AS20" i="32"/>
  <c r="AR20" i="32"/>
  <c r="AQ20" i="32"/>
  <c r="AP20" i="32"/>
  <c r="AO20" i="32"/>
  <c r="AN20" i="32"/>
  <c r="AK20" i="32"/>
  <c r="AJ20" i="32"/>
  <c r="AI20" i="32"/>
  <c r="AH20" i="32"/>
  <c r="AG20" i="32"/>
  <c r="AF20" i="32"/>
  <c r="AE20" i="32"/>
  <c r="AD20" i="32"/>
  <c r="AC20" i="32"/>
  <c r="AB20" i="32"/>
  <c r="AA20" i="32"/>
  <c r="Z20" i="32"/>
  <c r="Y20" i="32"/>
  <c r="V20" i="32"/>
  <c r="U20" i="32"/>
  <c r="T20" i="32"/>
  <c r="S20" i="32"/>
  <c r="R20" i="32"/>
  <c r="Q20" i="32"/>
  <c r="P20" i="32"/>
  <c r="O20" i="32"/>
  <c r="N20" i="32"/>
  <c r="M20" i="32"/>
  <c r="L20" i="32"/>
  <c r="K20" i="32"/>
  <c r="J20" i="32"/>
  <c r="G20" i="32"/>
  <c r="F20" i="32"/>
  <c r="E20" i="32"/>
  <c r="D20" i="32"/>
  <c r="C20" i="32"/>
  <c r="AZ17" i="32"/>
  <c r="AY17" i="32"/>
  <c r="AX17" i="32"/>
  <c r="AW17" i="32"/>
  <c r="AV17" i="32"/>
  <c r="AU17" i="32"/>
  <c r="AT17" i="32"/>
  <c r="AS17" i="32"/>
  <c r="AR17" i="32"/>
  <c r="AQ17" i="32"/>
  <c r="AP17" i="32"/>
  <c r="AO17" i="32"/>
  <c r="AN17" i="32"/>
  <c r="AK17" i="32"/>
  <c r="AJ17" i="32"/>
  <c r="AI17" i="32"/>
  <c r="AH17" i="32"/>
  <c r="AG17" i="32"/>
  <c r="AF17" i="32"/>
  <c r="AE17" i="32"/>
  <c r="AD17" i="32"/>
  <c r="AC17" i="32"/>
  <c r="AB17" i="32"/>
  <c r="AA17" i="32"/>
  <c r="Z17" i="32"/>
  <c r="Y17" i="32"/>
  <c r="V17" i="32"/>
  <c r="U17" i="32"/>
  <c r="T17" i="32"/>
  <c r="S17" i="32"/>
  <c r="R17" i="32"/>
  <c r="Q17" i="32"/>
  <c r="P17" i="32"/>
  <c r="O17" i="32"/>
  <c r="N17" i="32"/>
  <c r="M17" i="32"/>
  <c r="L17" i="32"/>
  <c r="K17" i="32"/>
  <c r="J17" i="32"/>
  <c r="AZ16" i="32"/>
  <c r="AY16" i="32"/>
  <c r="AX16" i="32"/>
  <c r="AW16" i="32"/>
  <c r="AV16" i="32"/>
  <c r="AU16" i="32"/>
  <c r="AT16" i="32"/>
  <c r="AS16" i="32"/>
  <c r="AR16" i="32"/>
  <c r="AQ16" i="32"/>
  <c r="AP16" i="32"/>
  <c r="AO16" i="32"/>
  <c r="AN16" i="32"/>
  <c r="AK16" i="32"/>
  <c r="AJ16" i="32"/>
  <c r="AI16" i="32"/>
  <c r="AH16" i="32"/>
  <c r="AG16" i="32"/>
  <c r="AF16" i="32"/>
  <c r="AE16" i="32"/>
  <c r="AD16" i="32"/>
  <c r="AC16" i="32"/>
  <c r="AB16" i="32"/>
  <c r="AA16" i="32"/>
  <c r="Z16" i="32"/>
  <c r="Y16" i="32"/>
  <c r="V16" i="32"/>
  <c r="U16" i="32"/>
  <c r="T16" i="32"/>
  <c r="S16" i="32"/>
  <c r="R16" i="32"/>
  <c r="Q16" i="32"/>
  <c r="P16" i="32"/>
  <c r="O16" i="32"/>
  <c r="N16" i="32"/>
  <c r="M16" i="32"/>
  <c r="L16" i="32"/>
  <c r="K16" i="32"/>
  <c r="J16" i="32"/>
  <c r="G16" i="32"/>
  <c r="F16" i="32"/>
  <c r="E16" i="32"/>
  <c r="D16" i="32"/>
  <c r="C16" i="32"/>
  <c r="AZ15" i="32"/>
  <c r="AY15" i="32"/>
  <c r="AX15" i="32"/>
  <c r="AW15" i="32"/>
  <c r="AV15" i="32"/>
  <c r="AU15" i="32"/>
  <c r="AT15" i="32"/>
  <c r="AS15" i="32"/>
  <c r="AR15" i="32"/>
  <c r="AQ15" i="32"/>
  <c r="AP15" i="32"/>
  <c r="AO15" i="32"/>
  <c r="AN15" i="32"/>
  <c r="AK15" i="32"/>
  <c r="AJ15" i="32"/>
  <c r="AI15" i="32"/>
  <c r="AH15" i="32"/>
  <c r="AG15" i="32"/>
  <c r="AF15" i="32"/>
  <c r="AE15" i="32"/>
  <c r="AD15" i="32"/>
  <c r="AC15" i="32"/>
  <c r="AB15" i="32"/>
  <c r="AA15" i="32"/>
  <c r="Z15" i="32"/>
  <c r="Y15" i="32"/>
  <c r="V15" i="32"/>
  <c r="U15" i="32"/>
  <c r="T15" i="32"/>
  <c r="S15" i="32"/>
  <c r="R15" i="32"/>
  <c r="Q15" i="32"/>
  <c r="P15" i="32"/>
  <c r="O15" i="32"/>
  <c r="N15" i="32"/>
  <c r="M15" i="32"/>
  <c r="L15" i="32"/>
  <c r="K15" i="32"/>
  <c r="J15" i="32"/>
  <c r="G15" i="32"/>
  <c r="F15" i="32"/>
  <c r="E15" i="32"/>
  <c r="D15" i="32"/>
  <c r="C15" i="32"/>
  <c r="AZ14" i="32"/>
  <c r="AY14" i="32"/>
  <c r="AX14" i="32"/>
  <c r="AW14" i="32"/>
  <c r="AV14" i="32"/>
  <c r="AU14" i="32"/>
  <c r="AT14" i="32"/>
  <c r="AS14" i="32"/>
  <c r="AR14" i="32"/>
  <c r="AQ14" i="32"/>
  <c r="AP14" i="32"/>
  <c r="AO14" i="32"/>
  <c r="AN14" i="32"/>
  <c r="AK14" i="32"/>
  <c r="AJ14" i="32"/>
  <c r="AI14" i="32"/>
  <c r="AH14" i="32"/>
  <c r="AG14" i="32"/>
  <c r="AF14" i="32"/>
  <c r="AE14" i="32"/>
  <c r="AD14" i="32"/>
  <c r="AC14" i="32"/>
  <c r="AB14" i="32"/>
  <c r="AA14" i="32"/>
  <c r="Z14" i="32"/>
  <c r="Y14" i="32"/>
  <c r="V14" i="32"/>
  <c r="U14" i="32"/>
  <c r="T14" i="32"/>
  <c r="S14" i="32"/>
  <c r="R14" i="32"/>
  <c r="Q14" i="32"/>
  <c r="P14" i="32"/>
  <c r="O14" i="32"/>
  <c r="N14" i="32"/>
  <c r="M14" i="32"/>
  <c r="L14" i="32"/>
  <c r="K14" i="32"/>
  <c r="J14" i="32"/>
  <c r="G14" i="32"/>
  <c r="F14" i="32"/>
  <c r="E14" i="32"/>
  <c r="D14" i="32"/>
  <c r="C14" i="32"/>
  <c r="AZ11" i="32"/>
  <c r="AY11" i="32"/>
  <c r="AX11" i="32"/>
  <c r="AW11" i="32"/>
  <c r="AV11" i="32"/>
  <c r="AU11" i="32"/>
  <c r="AT11" i="32"/>
  <c r="AS11" i="32"/>
  <c r="AR11" i="32"/>
  <c r="AQ11" i="32"/>
  <c r="AP11" i="32"/>
  <c r="AO11" i="32"/>
  <c r="AN11" i="32"/>
  <c r="AK11" i="32"/>
  <c r="AJ11" i="32"/>
  <c r="AI11" i="32"/>
  <c r="AH11" i="32"/>
  <c r="AG11" i="32"/>
  <c r="AF11" i="32"/>
  <c r="AE11" i="32"/>
  <c r="AD11" i="32"/>
  <c r="AC11" i="32"/>
  <c r="AB11" i="32"/>
  <c r="AA11" i="32"/>
  <c r="Z11" i="32"/>
  <c r="Y11" i="32"/>
  <c r="V11" i="32"/>
  <c r="U11" i="32"/>
  <c r="T11" i="32"/>
  <c r="S11" i="32"/>
  <c r="R11" i="32"/>
  <c r="Q11" i="32"/>
  <c r="P11" i="32"/>
  <c r="O11" i="32"/>
  <c r="N11" i="32"/>
  <c r="M11" i="32"/>
  <c r="L11" i="32"/>
  <c r="K11" i="32"/>
  <c r="J11" i="32"/>
  <c r="AZ10" i="32"/>
  <c r="AY10" i="32"/>
  <c r="AX10" i="32"/>
  <c r="AW10" i="32"/>
  <c r="AV10" i="32"/>
  <c r="AU10" i="32"/>
  <c r="AT10" i="32"/>
  <c r="AS10" i="32"/>
  <c r="AR10" i="32"/>
  <c r="AQ10" i="32"/>
  <c r="AP10" i="32"/>
  <c r="AO10" i="32"/>
  <c r="AN10" i="32"/>
  <c r="AK10" i="32"/>
  <c r="AJ10" i="32"/>
  <c r="AI10" i="32"/>
  <c r="AH10" i="32"/>
  <c r="AG10" i="32"/>
  <c r="AF10" i="32"/>
  <c r="AE10" i="32"/>
  <c r="AD10" i="32"/>
  <c r="AC10" i="32"/>
  <c r="AB10" i="32"/>
  <c r="AA10" i="32"/>
  <c r="Z10" i="32"/>
  <c r="Y10" i="32"/>
  <c r="V10" i="32"/>
  <c r="U10" i="32"/>
  <c r="T10" i="32"/>
  <c r="S10" i="32"/>
  <c r="R10" i="32"/>
  <c r="Q10" i="32"/>
  <c r="P10" i="32"/>
  <c r="O10" i="32"/>
  <c r="N10" i="32"/>
  <c r="M10" i="32"/>
  <c r="L10" i="32"/>
  <c r="K10" i="32"/>
  <c r="J10" i="32"/>
  <c r="G10" i="32"/>
  <c r="F10" i="32"/>
  <c r="E10" i="32"/>
  <c r="D10" i="32"/>
  <c r="C10" i="32"/>
  <c r="AZ9" i="32"/>
  <c r="AY9" i="32"/>
  <c r="AX9" i="32"/>
  <c r="AW9" i="32"/>
  <c r="AV9" i="32"/>
  <c r="AU9" i="32"/>
  <c r="AT9" i="32"/>
  <c r="AS9" i="32"/>
  <c r="AR9" i="32"/>
  <c r="AQ9" i="32"/>
  <c r="AP9" i="32"/>
  <c r="AO9" i="32"/>
  <c r="AN9" i="32"/>
  <c r="AK9" i="32"/>
  <c r="AJ9" i="32"/>
  <c r="AI9" i="32"/>
  <c r="AH9" i="32"/>
  <c r="AG9" i="32"/>
  <c r="AF9" i="32"/>
  <c r="AE9" i="32"/>
  <c r="AD9" i="32"/>
  <c r="AC9" i="32"/>
  <c r="AB9" i="32"/>
  <c r="AA9" i="32"/>
  <c r="Z9" i="32"/>
  <c r="Y9" i="32"/>
  <c r="V9" i="32"/>
  <c r="U9" i="32"/>
  <c r="T9" i="32"/>
  <c r="S9" i="32"/>
  <c r="R9" i="32"/>
  <c r="Q9" i="32"/>
  <c r="P9" i="32"/>
  <c r="O9" i="32"/>
  <c r="N9" i="32"/>
  <c r="M9" i="32"/>
  <c r="L9" i="32"/>
  <c r="K9" i="32"/>
  <c r="J9" i="32"/>
  <c r="G9" i="32"/>
  <c r="F9" i="32"/>
  <c r="E9" i="32"/>
  <c r="D9" i="32"/>
  <c r="C9" i="32"/>
  <c r="AZ8" i="32"/>
  <c r="AY8" i="32"/>
  <c r="AX8" i="32"/>
  <c r="AW8" i="32"/>
  <c r="AV8" i="32"/>
  <c r="AU8" i="32"/>
  <c r="AT8" i="32"/>
  <c r="AS8" i="32"/>
  <c r="AR8" i="32"/>
  <c r="AQ8" i="32"/>
  <c r="AP8" i="32"/>
  <c r="AO8" i="32"/>
  <c r="AN8" i="32"/>
  <c r="AK8" i="32"/>
  <c r="AJ8" i="32"/>
  <c r="AI8" i="32"/>
  <c r="AH8" i="32"/>
  <c r="AG8" i="32"/>
  <c r="AF8" i="32"/>
  <c r="AE8" i="32"/>
  <c r="AD8" i="32"/>
  <c r="AC8" i="32"/>
  <c r="AB8" i="32"/>
  <c r="AA8" i="32"/>
  <c r="Z8" i="32"/>
  <c r="Y8" i="32"/>
  <c r="V8" i="32"/>
  <c r="U8" i="32"/>
  <c r="T8" i="32"/>
  <c r="S8" i="32"/>
  <c r="R8" i="32"/>
  <c r="Q8" i="32"/>
  <c r="P8" i="32"/>
  <c r="O8" i="32"/>
  <c r="N8" i="32"/>
  <c r="M8" i="32"/>
  <c r="L8" i="32"/>
  <c r="K8" i="32"/>
  <c r="J8" i="32"/>
  <c r="G8" i="32"/>
  <c r="F8" i="32"/>
  <c r="E8" i="32"/>
  <c r="D8" i="32"/>
  <c r="C8" i="32"/>
  <c r="AZ5" i="32"/>
  <c r="AY5" i="32"/>
  <c r="AX5" i="32"/>
  <c r="AW5" i="32"/>
  <c r="AV5" i="32"/>
  <c r="AU5" i="32"/>
  <c r="AT5" i="32"/>
  <c r="AS5" i="32"/>
  <c r="AR5" i="32"/>
  <c r="AQ5" i="32"/>
  <c r="AP5" i="32"/>
  <c r="AO5" i="32"/>
  <c r="AN5" i="32"/>
  <c r="AK5" i="32"/>
  <c r="AJ5" i="32"/>
  <c r="AI5" i="32"/>
  <c r="AH5" i="32"/>
  <c r="AG5" i="32"/>
  <c r="AF5" i="32"/>
  <c r="AE5" i="32"/>
  <c r="AD5" i="32"/>
  <c r="AC5" i="32"/>
  <c r="AB5" i="32"/>
  <c r="AA5" i="32"/>
  <c r="Z5" i="32"/>
  <c r="Y5" i="32"/>
  <c r="V5" i="32"/>
  <c r="U5" i="32"/>
  <c r="T5" i="32"/>
  <c r="S5" i="32"/>
  <c r="R5" i="32"/>
  <c r="Q5" i="32"/>
  <c r="P5" i="32"/>
  <c r="O5" i="32"/>
  <c r="N5" i="32"/>
  <c r="M5" i="32"/>
  <c r="L5" i="32"/>
  <c r="K5" i="32"/>
  <c r="J5" i="32"/>
  <c r="AZ4" i="32"/>
  <c r="AY4" i="32"/>
  <c r="AX4" i="32"/>
  <c r="AW4" i="32"/>
  <c r="AV4" i="32"/>
  <c r="AU4" i="32"/>
  <c r="AT4" i="32"/>
  <c r="AS4" i="32"/>
  <c r="AR4" i="32"/>
  <c r="AQ4" i="32"/>
  <c r="AP4" i="32"/>
  <c r="AO4" i="32"/>
  <c r="AN4" i="32"/>
  <c r="AK4" i="32"/>
  <c r="AJ4" i="32"/>
  <c r="AI4" i="32"/>
  <c r="AH4" i="32"/>
  <c r="AG4" i="32"/>
  <c r="AF4" i="32"/>
  <c r="AE4" i="32"/>
  <c r="AD4" i="32"/>
  <c r="AC4" i="32"/>
  <c r="AB4" i="32"/>
  <c r="AA4" i="32"/>
  <c r="Z4" i="32"/>
  <c r="Y4" i="32"/>
  <c r="V4" i="32"/>
  <c r="U4" i="32"/>
  <c r="T4" i="32"/>
  <c r="S4" i="32"/>
  <c r="R4" i="32"/>
  <c r="Q4" i="32"/>
  <c r="P4" i="32"/>
  <c r="O4" i="32"/>
  <c r="N4" i="32"/>
  <c r="M4" i="32"/>
  <c r="L4" i="32"/>
  <c r="K4" i="32"/>
  <c r="J4" i="32"/>
  <c r="G4" i="32"/>
  <c r="F4" i="32"/>
  <c r="E4" i="32"/>
  <c r="D4" i="32"/>
  <c r="AZ3" i="32"/>
  <c r="AY3" i="32"/>
  <c r="AX3" i="32"/>
  <c r="AW3" i="32"/>
  <c r="AV3" i="32"/>
  <c r="AU3" i="32"/>
  <c r="AT3" i="32"/>
  <c r="AS3" i="32"/>
  <c r="AR3" i="32"/>
  <c r="AQ3" i="32"/>
  <c r="AP3" i="32"/>
  <c r="AO3" i="32"/>
  <c r="AN3" i="32"/>
  <c r="AK3" i="32"/>
  <c r="AJ3" i="32"/>
  <c r="AI3" i="32"/>
  <c r="AH3" i="32"/>
  <c r="AG3" i="32"/>
  <c r="AF3" i="32"/>
  <c r="AE3" i="32"/>
  <c r="AD3" i="32"/>
  <c r="AC3" i="32"/>
  <c r="AB3" i="32"/>
  <c r="AA3" i="32"/>
  <c r="Z3" i="32"/>
  <c r="Y3" i="32"/>
  <c r="V3" i="32"/>
  <c r="U3" i="32"/>
  <c r="T3" i="32"/>
  <c r="S3" i="32"/>
  <c r="R3" i="32"/>
  <c r="Q3" i="32"/>
  <c r="P3" i="32"/>
  <c r="O3" i="32"/>
  <c r="N3" i="32"/>
  <c r="M3" i="32"/>
  <c r="L3" i="32"/>
  <c r="K3" i="32"/>
  <c r="J3" i="32"/>
  <c r="G3" i="32"/>
  <c r="F3" i="32"/>
  <c r="E3" i="32"/>
  <c r="D3" i="32"/>
  <c r="AZ2" i="32"/>
  <c r="AY2" i="32"/>
  <c r="AX2" i="32"/>
  <c r="AW2" i="32"/>
  <c r="AV2" i="32"/>
  <c r="AU2" i="32"/>
  <c r="AT2" i="32"/>
  <c r="AS2" i="32"/>
  <c r="AR2" i="32"/>
  <c r="AQ2" i="32"/>
  <c r="AP2" i="32"/>
  <c r="AO2" i="32"/>
  <c r="AN2" i="32"/>
  <c r="AK2" i="32"/>
  <c r="AJ2" i="32"/>
  <c r="AI2" i="32"/>
  <c r="AH2" i="32"/>
  <c r="AG2" i="32"/>
  <c r="AF2" i="32"/>
  <c r="AE2" i="32"/>
  <c r="AD2" i="32"/>
  <c r="AC2" i="32"/>
  <c r="AB2" i="32"/>
  <c r="AA2" i="32"/>
  <c r="Z2" i="32"/>
  <c r="Y2" i="32"/>
  <c r="V2" i="32"/>
  <c r="U2" i="32"/>
  <c r="T2" i="32"/>
  <c r="S2" i="32"/>
  <c r="R2" i="32"/>
  <c r="Q2" i="32"/>
  <c r="P2" i="32"/>
  <c r="O2" i="32"/>
  <c r="N2" i="32"/>
  <c r="M2" i="32"/>
  <c r="L2" i="32"/>
  <c r="K2" i="32"/>
  <c r="J2" i="32"/>
  <c r="G2" i="32"/>
  <c r="F2" i="32"/>
  <c r="E2" i="32"/>
  <c r="D2" i="32"/>
  <c r="C2" i="32"/>
  <c r="AV42" i="32"/>
  <c r="AU42" i="32"/>
  <c r="AT42" i="32"/>
  <c r="AS42" i="32"/>
  <c r="AR42" i="32"/>
  <c r="AQ42" i="32"/>
  <c r="AP42" i="32"/>
  <c r="AO42" i="32"/>
  <c r="AN42" i="32"/>
  <c r="AG42" i="32"/>
  <c r="AF42" i="32"/>
  <c r="AE42" i="32"/>
  <c r="AD42" i="32"/>
  <c r="AC42" i="32"/>
  <c r="AB42" i="32"/>
  <c r="AA42" i="32"/>
  <c r="Z42" i="32"/>
  <c r="Y42" i="32"/>
  <c r="R42" i="32"/>
  <c r="Q42" i="32"/>
  <c r="P42" i="32"/>
  <c r="O42" i="32"/>
  <c r="N42" i="32"/>
  <c r="M42" i="32"/>
  <c r="L42" i="32"/>
  <c r="K42" i="32"/>
  <c r="J42" i="32"/>
  <c r="K39" i="32" l="1"/>
  <c r="M39" i="32"/>
  <c r="O39" i="32"/>
  <c r="Q39" i="32"/>
  <c r="Y39" i="32"/>
  <c r="AA39" i="32"/>
  <c r="AC39" i="32"/>
  <c r="AE39" i="32"/>
  <c r="AG39" i="32"/>
  <c r="AO39" i="32"/>
  <c r="AQ39" i="32"/>
  <c r="AS39" i="32"/>
  <c r="AU39" i="32"/>
  <c r="K40" i="32"/>
  <c r="M40" i="32"/>
  <c r="O40" i="32"/>
  <c r="Q40" i="32"/>
  <c r="Y40" i="32"/>
  <c r="AA40" i="32"/>
  <c r="AC40" i="32"/>
  <c r="AE40" i="32"/>
  <c r="AG40" i="32"/>
  <c r="AO40" i="32"/>
  <c r="AQ40" i="32"/>
  <c r="AS40" i="32"/>
  <c r="AU40" i="32"/>
  <c r="K41" i="32"/>
  <c r="M41" i="32"/>
  <c r="O41" i="32"/>
  <c r="Q41" i="32"/>
  <c r="Y41" i="32"/>
  <c r="AA41" i="32"/>
  <c r="AC41" i="32"/>
  <c r="AE41" i="32"/>
  <c r="AG41" i="32"/>
  <c r="AO41" i="32"/>
  <c r="AQ41" i="32"/>
  <c r="AS41" i="32"/>
  <c r="AU41" i="32"/>
  <c r="J39" i="32"/>
  <c r="L39" i="32"/>
  <c r="N39" i="32"/>
  <c r="P39" i="32"/>
  <c r="R39" i="32"/>
  <c r="Z39" i="32"/>
  <c r="AB39" i="32"/>
  <c r="AD39" i="32"/>
  <c r="AF39" i="32"/>
  <c r="AN39" i="32"/>
  <c r="AP39" i="32"/>
  <c r="AR39" i="32"/>
  <c r="AT39" i="32"/>
  <c r="AV39" i="32"/>
  <c r="J40" i="32"/>
  <c r="L40" i="32"/>
  <c r="N40" i="32"/>
  <c r="P40" i="32"/>
  <c r="R40" i="32"/>
  <c r="Z40" i="32"/>
  <c r="AB40" i="32"/>
  <c r="AD40" i="32"/>
  <c r="AF40" i="32"/>
  <c r="AN40" i="32"/>
  <c r="AP40" i="32"/>
  <c r="AR40" i="32"/>
  <c r="AT40" i="32"/>
  <c r="AV40" i="32"/>
  <c r="J41" i="32"/>
  <c r="L41" i="32"/>
  <c r="N41" i="32"/>
  <c r="P41" i="32"/>
  <c r="R41" i="32"/>
  <c r="Z41" i="32"/>
  <c r="AB41" i="32"/>
  <c r="AD41" i="32"/>
  <c r="AF41" i="32"/>
  <c r="AN41" i="32"/>
  <c r="AP41" i="32"/>
  <c r="AR41" i="32"/>
  <c r="AT41" i="32"/>
  <c r="AV41" i="32"/>
  <c r="AG86" i="22"/>
  <c r="P23" i="22"/>
  <c r="AG87" i="22"/>
  <c r="A8" i="22"/>
  <c r="B4" i="22"/>
  <c r="A6" i="22"/>
  <c r="G23" i="20"/>
  <c r="A8" i="20"/>
  <c r="B4" i="20"/>
  <c r="A6" i="20"/>
  <c r="H40" i="20"/>
  <c r="H41" i="20"/>
  <c r="H42" i="20"/>
  <c r="H43" i="20"/>
  <c r="H44" i="20"/>
  <c r="H45" i="20"/>
  <c r="H46" i="20"/>
  <c r="H39" i="20"/>
  <c r="H28" i="20"/>
  <c r="H29" i="20"/>
  <c r="H30" i="20"/>
  <c r="H31" i="20"/>
  <c r="H32" i="20"/>
  <c r="H33" i="20"/>
  <c r="H34" i="20"/>
  <c r="H27" i="20"/>
  <c r="H16" i="20"/>
  <c r="H17" i="20"/>
  <c r="H18" i="20"/>
  <c r="H19" i="20"/>
  <c r="H20" i="20"/>
  <c r="H21" i="20"/>
  <c r="H22" i="20"/>
  <c r="H15" i="20"/>
  <c r="H6" i="20"/>
  <c r="H7" i="20"/>
  <c r="H8" i="20"/>
  <c r="H9" i="20"/>
  <c r="H10" i="20"/>
  <c r="H11" i="20"/>
  <c r="H12" i="20"/>
  <c r="H5" i="20"/>
  <c r="I52" i="20"/>
  <c r="I85" i="20"/>
  <c r="I5" i="20"/>
  <c r="I60" i="20"/>
  <c r="I93" i="20"/>
  <c r="I118" i="20"/>
  <c r="I15" i="20"/>
  <c r="I68" i="20"/>
  <c r="I101" i="20"/>
  <c r="I126" i="20"/>
  <c r="I27" i="20"/>
  <c r="I76" i="20"/>
  <c r="I109" i="20"/>
  <c r="I134" i="20"/>
  <c r="I39" i="20"/>
  <c r="B48" i="20"/>
  <c r="G48" i="20"/>
  <c r="B47" i="20"/>
  <c r="G47" i="20"/>
  <c r="B36" i="20"/>
  <c r="G36" i="20"/>
  <c r="B35" i="20"/>
  <c r="G35" i="20"/>
  <c r="G24" i="20"/>
  <c r="I49" i="20"/>
  <c r="P86" i="22"/>
  <c r="P87" i="22"/>
  <c r="R86" i="22"/>
  <c r="R5" i="22"/>
  <c r="R49" i="22"/>
  <c r="Q40" i="22"/>
  <c r="Q41" i="22"/>
  <c r="Q42" i="22"/>
  <c r="Q43" i="22"/>
  <c r="Q44" i="22"/>
  <c r="Q45" i="22"/>
  <c r="Q46" i="22"/>
  <c r="Q39" i="22"/>
  <c r="Q28" i="22"/>
  <c r="Q29" i="22"/>
  <c r="Q30" i="22"/>
  <c r="Q31" i="22"/>
  <c r="Q32" i="22"/>
  <c r="Q33" i="22"/>
  <c r="Q34" i="22"/>
  <c r="Q27" i="22"/>
  <c r="Q16" i="22"/>
  <c r="Q17" i="22"/>
  <c r="Q18" i="22"/>
  <c r="Q19" i="22"/>
  <c r="Q20" i="22"/>
  <c r="Q21" i="22"/>
  <c r="Q22" i="22"/>
  <c r="Q15" i="22"/>
  <c r="Q6" i="22"/>
  <c r="Q7" i="22"/>
  <c r="Q8" i="22"/>
  <c r="Q9" i="22"/>
  <c r="Q10" i="22"/>
  <c r="Q11" i="22"/>
  <c r="Q12" i="22"/>
  <c r="Q5" i="22"/>
  <c r="AG54" i="22"/>
  <c r="AG55" i="22"/>
  <c r="AG56" i="22"/>
  <c r="AG57" i="22"/>
  <c r="AG58" i="22"/>
  <c r="AG59" i="22"/>
  <c r="AG60" i="22"/>
  <c r="AG61" i="22"/>
  <c r="AG62" i="22"/>
  <c r="AG63" i="22"/>
  <c r="AG64" i="22"/>
  <c r="AG65" i="22"/>
  <c r="AG66" i="22"/>
  <c r="AG67" i="22"/>
  <c r="AG68" i="22"/>
  <c r="AG69" i="22"/>
  <c r="AG70" i="22"/>
  <c r="AG71" i="22"/>
  <c r="AG72" i="22"/>
  <c r="AG73" i="22"/>
  <c r="AG74" i="22"/>
  <c r="AG75" i="22"/>
  <c r="AG76" i="22"/>
  <c r="AG77" i="22"/>
  <c r="AG78" i="22"/>
  <c r="AG79" i="22"/>
  <c r="AG80" i="22"/>
  <c r="AG81" i="22"/>
  <c r="AG82" i="22"/>
  <c r="AG83" i="22"/>
  <c r="AG84" i="22"/>
  <c r="AG88" i="22"/>
  <c r="AG89" i="22"/>
  <c r="AG90" i="22"/>
  <c r="AG91" i="22"/>
  <c r="AG92" i="22"/>
  <c r="AG93" i="22"/>
  <c r="AG94" i="22"/>
  <c r="AG95" i="22"/>
  <c r="AG96" i="22"/>
  <c r="AG97" i="22"/>
  <c r="AG98" i="22"/>
  <c r="AG99" i="22"/>
  <c r="AG100" i="22"/>
  <c r="AG101" i="22"/>
  <c r="AG102" i="22"/>
  <c r="AG103" i="22"/>
  <c r="AG104" i="22"/>
  <c r="AG105" i="22"/>
  <c r="AG106" i="22"/>
  <c r="AG107" i="22"/>
  <c r="AG108" i="22"/>
  <c r="AG109" i="22"/>
  <c r="AG110" i="22"/>
  <c r="AG111" i="22"/>
  <c r="AG112" i="22"/>
  <c r="AG113" i="22"/>
  <c r="AG114" i="22"/>
  <c r="AG115" i="22"/>
  <c r="AG116" i="22"/>
  <c r="AG117" i="22"/>
  <c r="AG119" i="22"/>
  <c r="AG120" i="22"/>
  <c r="AG121" i="22"/>
  <c r="AG122" i="22"/>
  <c r="AG123" i="22"/>
  <c r="AG124" i="22"/>
  <c r="AG125" i="22"/>
  <c r="AG126" i="22"/>
  <c r="AG127" i="22"/>
  <c r="AG128" i="22"/>
  <c r="AG129" i="22"/>
  <c r="AG130" i="22"/>
  <c r="AG131" i="22"/>
  <c r="AG132" i="22"/>
  <c r="AG133" i="22"/>
  <c r="AG134" i="22"/>
  <c r="AG135" i="22"/>
  <c r="AG136" i="22"/>
  <c r="AG137" i="22"/>
  <c r="AG138" i="22"/>
  <c r="AG139" i="22"/>
  <c r="AG140" i="22"/>
  <c r="AG141" i="22"/>
  <c r="AG142" i="22"/>
  <c r="AG53" i="22"/>
  <c r="K20" i="4"/>
  <c r="BM14" i="25"/>
  <c r="C4" i="4"/>
  <c r="D4" i="4"/>
  <c r="E4" i="4"/>
  <c r="B4" i="4"/>
  <c r="H13" i="2"/>
  <c r="G13" i="2"/>
  <c r="F13" i="2"/>
  <c r="E19" i="4"/>
  <c r="C6" i="4"/>
  <c r="C5" i="4"/>
  <c r="C3" i="4"/>
  <c r="B3" i="4"/>
  <c r="D3" i="4"/>
  <c r="E3" i="4"/>
  <c r="K2" i="4"/>
  <c r="K3" i="4"/>
  <c r="K4" i="4"/>
  <c r="D5" i="4"/>
  <c r="E5" i="4"/>
  <c r="K5" i="4"/>
  <c r="K6" i="4"/>
  <c r="K12" i="4"/>
  <c r="K13" i="4"/>
  <c r="K14" i="4"/>
  <c r="K15" i="4"/>
  <c r="D6" i="4"/>
  <c r="E6" i="4"/>
  <c r="K11" i="4"/>
  <c r="K7" i="4"/>
  <c r="K8" i="4"/>
  <c r="K17" i="4"/>
  <c r="A1" i="4"/>
  <c r="K19" i="4"/>
  <c r="N20" i="4"/>
  <c r="T2" i="4"/>
  <c r="U2" i="4"/>
  <c r="T3" i="4"/>
  <c r="U3" i="4"/>
  <c r="T4" i="4"/>
  <c r="U4" i="4"/>
  <c r="T5" i="4"/>
  <c r="U5" i="4"/>
  <c r="T6" i="4"/>
  <c r="U6" i="4"/>
  <c r="T12" i="4"/>
  <c r="U12" i="4"/>
  <c r="Q13" i="4"/>
  <c r="T13" i="4"/>
  <c r="U13" i="4"/>
  <c r="T14" i="4"/>
  <c r="U14" i="4"/>
  <c r="Q15" i="4"/>
  <c r="T15" i="4"/>
  <c r="U15" i="4"/>
  <c r="T11" i="4"/>
  <c r="U11" i="4"/>
  <c r="T7" i="4"/>
  <c r="U7" i="4"/>
  <c r="T8" i="4"/>
  <c r="U8" i="4"/>
  <c r="U17" i="4"/>
  <c r="U20" i="4"/>
  <c r="U21" i="4"/>
  <c r="B1" i="22"/>
  <c r="P78" i="22"/>
  <c r="P111" i="22"/>
  <c r="P136" i="22"/>
  <c r="P79" i="22"/>
  <c r="P112" i="22"/>
  <c r="P137" i="22"/>
  <c r="P80" i="22"/>
  <c r="P113" i="22"/>
  <c r="P138" i="22"/>
  <c r="P81" i="22"/>
  <c r="P114" i="22"/>
  <c r="P139" i="22"/>
  <c r="P82" i="22"/>
  <c r="P115" i="22"/>
  <c r="P140" i="22"/>
  <c r="P83" i="22"/>
  <c r="P116" i="22"/>
  <c r="P141" i="22"/>
  <c r="P84" i="22"/>
  <c r="P117" i="22"/>
  <c r="P142" i="22"/>
  <c r="P77" i="22"/>
  <c r="P110" i="22"/>
  <c r="P135" i="22"/>
  <c r="P70" i="22"/>
  <c r="P103" i="22"/>
  <c r="P128" i="22"/>
  <c r="P71" i="22"/>
  <c r="P104" i="22"/>
  <c r="P129" i="22"/>
  <c r="P72" i="22"/>
  <c r="P105" i="22"/>
  <c r="P130" i="22"/>
  <c r="P73" i="22"/>
  <c r="P106" i="22"/>
  <c r="P131" i="22"/>
  <c r="P74" i="22"/>
  <c r="P107" i="22"/>
  <c r="P132" i="22"/>
  <c r="P75" i="22"/>
  <c r="P108" i="22"/>
  <c r="P133" i="22"/>
  <c r="P76" i="22"/>
  <c r="P109" i="22"/>
  <c r="P134" i="22"/>
  <c r="P69" i="22"/>
  <c r="P102" i="22"/>
  <c r="P127" i="22"/>
  <c r="P62" i="22"/>
  <c r="P95" i="22"/>
  <c r="P120" i="22"/>
  <c r="P63" i="22"/>
  <c r="P96" i="22"/>
  <c r="P121" i="22"/>
  <c r="P64" i="22"/>
  <c r="P97" i="22"/>
  <c r="P122" i="22"/>
  <c r="P65" i="22"/>
  <c r="P98" i="22"/>
  <c r="P123" i="22"/>
  <c r="P66" i="22"/>
  <c r="P99" i="22"/>
  <c r="P124" i="22"/>
  <c r="P67" i="22"/>
  <c r="P100" i="22"/>
  <c r="P125" i="22"/>
  <c r="P68" i="22"/>
  <c r="P101" i="22"/>
  <c r="P126" i="22"/>
  <c r="P61" i="22"/>
  <c r="P94" i="22"/>
  <c r="P119" i="22"/>
  <c r="P54" i="22"/>
  <c r="P55" i="22"/>
  <c r="P88" i="22"/>
  <c r="P56" i="22"/>
  <c r="P89" i="22"/>
  <c r="P57" i="22"/>
  <c r="P90" i="22"/>
  <c r="P58" i="22"/>
  <c r="P91" i="22"/>
  <c r="P59" i="22"/>
  <c r="P92" i="22"/>
  <c r="P60" i="22"/>
  <c r="P93" i="22"/>
  <c r="P53" i="22"/>
  <c r="G77" i="20"/>
  <c r="H77" i="20"/>
  <c r="G110" i="20"/>
  <c r="H110" i="20"/>
  <c r="G135" i="20"/>
  <c r="H135" i="20"/>
  <c r="G78" i="20"/>
  <c r="H78" i="20"/>
  <c r="G111" i="20"/>
  <c r="H111" i="20"/>
  <c r="G136" i="20"/>
  <c r="H136" i="20"/>
  <c r="G79" i="20"/>
  <c r="H79" i="20"/>
  <c r="G112" i="20"/>
  <c r="H112" i="20"/>
  <c r="G137" i="20"/>
  <c r="H137" i="20"/>
  <c r="G80" i="20"/>
  <c r="H80" i="20"/>
  <c r="G113" i="20"/>
  <c r="H113" i="20"/>
  <c r="G138" i="20"/>
  <c r="H138" i="20"/>
  <c r="G81" i="20"/>
  <c r="H81" i="20"/>
  <c r="G114" i="20"/>
  <c r="H114" i="20"/>
  <c r="G139" i="20"/>
  <c r="H139" i="20"/>
  <c r="G82" i="20"/>
  <c r="H82" i="20"/>
  <c r="G115" i="20"/>
  <c r="H115" i="20"/>
  <c r="G140" i="20"/>
  <c r="H140" i="20"/>
  <c r="G83" i="20"/>
  <c r="H83" i="20"/>
  <c r="G116" i="20"/>
  <c r="H116" i="20"/>
  <c r="G141" i="20"/>
  <c r="H141" i="20"/>
  <c r="G76" i="20"/>
  <c r="H76" i="20"/>
  <c r="G109" i="20"/>
  <c r="H109" i="20"/>
  <c r="G134" i="20"/>
  <c r="H134" i="20"/>
  <c r="G69" i="20"/>
  <c r="H69" i="20"/>
  <c r="G102" i="20"/>
  <c r="H102" i="20"/>
  <c r="G127" i="20"/>
  <c r="H127" i="20"/>
  <c r="G70" i="20"/>
  <c r="H70" i="20"/>
  <c r="G103" i="20"/>
  <c r="H103" i="20"/>
  <c r="G128" i="20"/>
  <c r="H128" i="20"/>
  <c r="G71" i="20"/>
  <c r="H71" i="20"/>
  <c r="G104" i="20"/>
  <c r="H104" i="20"/>
  <c r="G129" i="20"/>
  <c r="H129" i="20"/>
  <c r="G72" i="20"/>
  <c r="H72" i="20"/>
  <c r="G105" i="20"/>
  <c r="H105" i="20"/>
  <c r="G130" i="20"/>
  <c r="H130" i="20"/>
  <c r="G73" i="20"/>
  <c r="H73" i="20"/>
  <c r="G106" i="20"/>
  <c r="H106" i="20"/>
  <c r="G131" i="20"/>
  <c r="H131" i="20"/>
  <c r="G74" i="20"/>
  <c r="H74" i="20"/>
  <c r="G107" i="20"/>
  <c r="H107" i="20"/>
  <c r="G132" i="20"/>
  <c r="H132" i="20"/>
  <c r="G75" i="20"/>
  <c r="H75" i="20"/>
  <c r="G108" i="20"/>
  <c r="H108" i="20"/>
  <c r="G133" i="20"/>
  <c r="H133" i="20"/>
  <c r="G68" i="20"/>
  <c r="H68" i="20"/>
  <c r="G101" i="20"/>
  <c r="H101" i="20"/>
  <c r="G126" i="20"/>
  <c r="H126" i="20"/>
  <c r="G61" i="20"/>
  <c r="H61" i="20"/>
  <c r="G94" i="20"/>
  <c r="H94" i="20"/>
  <c r="G119" i="20"/>
  <c r="H119" i="20"/>
  <c r="G62" i="20"/>
  <c r="H62" i="20"/>
  <c r="G95" i="20"/>
  <c r="H95" i="20"/>
  <c r="G120" i="20"/>
  <c r="H120" i="20"/>
  <c r="G63" i="20"/>
  <c r="H63" i="20"/>
  <c r="G96" i="20"/>
  <c r="H96" i="20"/>
  <c r="G121" i="20"/>
  <c r="H121" i="20"/>
  <c r="G64" i="20"/>
  <c r="H64" i="20"/>
  <c r="G97" i="20"/>
  <c r="H97" i="20"/>
  <c r="G122" i="20"/>
  <c r="H122" i="20"/>
  <c r="G65" i="20"/>
  <c r="H65" i="20"/>
  <c r="G98" i="20"/>
  <c r="H98" i="20"/>
  <c r="G123" i="20"/>
  <c r="H123" i="20"/>
  <c r="G66" i="20"/>
  <c r="H66" i="20"/>
  <c r="G99" i="20"/>
  <c r="H99" i="20"/>
  <c r="G124" i="20"/>
  <c r="H124" i="20"/>
  <c r="G67" i="20"/>
  <c r="H67" i="20"/>
  <c r="G100" i="20"/>
  <c r="H100" i="20"/>
  <c r="G125" i="20"/>
  <c r="H125" i="20"/>
  <c r="G60" i="20"/>
  <c r="H60" i="20"/>
  <c r="G93" i="20"/>
  <c r="H93" i="20"/>
  <c r="G118" i="20"/>
  <c r="H118" i="20"/>
  <c r="G53" i="20"/>
  <c r="H53" i="20"/>
  <c r="G86" i="20"/>
  <c r="H86" i="20"/>
  <c r="G54" i="20"/>
  <c r="H54" i="20"/>
  <c r="G87" i="20"/>
  <c r="H87" i="20"/>
  <c r="G55" i="20"/>
  <c r="H55" i="20"/>
  <c r="G88" i="20"/>
  <c r="H88" i="20"/>
  <c r="G56" i="20"/>
  <c r="H56" i="20"/>
  <c r="G89" i="20"/>
  <c r="H89" i="20"/>
  <c r="G57" i="20"/>
  <c r="H57" i="20"/>
  <c r="G90" i="20"/>
  <c r="H90" i="20"/>
  <c r="G58" i="20"/>
  <c r="H58" i="20"/>
  <c r="G91" i="20"/>
  <c r="H91" i="20"/>
  <c r="G59" i="20"/>
  <c r="H59" i="20"/>
  <c r="G92" i="20"/>
  <c r="H92" i="20"/>
  <c r="G52" i="20"/>
  <c r="H52" i="20"/>
  <c r="G85" i="20"/>
  <c r="H85" i="20"/>
  <c r="R53" i="22"/>
  <c r="R61" i="22"/>
  <c r="R94" i="22"/>
  <c r="R119" i="22"/>
  <c r="R15" i="22"/>
  <c r="R69" i="22"/>
  <c r="R102" i="22"/>
  <c r="R127" i="22"/>
  <c r="R27" i="22"/>
  <c r="R77" i="22"/>
  <c r="R110" i="22"/>
  <c r="R135" i="22"/>
  <c r="R39" i="22"/>
  <c r="C58" i="25"/>
  <c r="C59" i="25"/>
  <c r="C60" i="25"/>
  <c r="C61" i="25"/>
  <c r="C62" i="25"/>
  <c r="C63" i="25"/>
  <c r="C64" i="25"/>
  <c r="C65" i="25"/>
  <c r="C66" i="25"/>
  <c r="BB12" i="25"/>
  <c r="AV11" i="26"/>
  <c r="BC12" i="25"/>
  <c r="AX11" i="26"/>
  <c r="BN12" i="25"/>
  <c r="BH12" i="25"/>
  <c r="AU12" i="26"/>
  <c r="AV12" i="26"/>
  <c r="M6" i="25"/>
  <c r="BB13" i="25"/>
  <c r="AV14" i="26"/>
  <c r="M12" i="25"/>
  <c r="BC13" i="25"/>
  <c r="AX14" i="26"/>
  <c r="BH13" i="25"/>
  <c r="AU15" i="26"/>
  <c r="AV15" i="26"/>
  <c r="M7" i="25"/>
  <c r="BB14" i="25"/>
  <c r="AV17" i="26"/>
  <c r="M13" i="25"/>
  <c r="BC14" i="25"/>
  <c r="AX17" i="26"/>
  <c r="BH14" i="25"/>
  <c r="AU18" i="26"/>
  <c r="AV18" i="26"/>
  <c r="M8" i="25"/>
  <c r="BB15" i="25"/>
  <c r="AV20" i="26"/>
  <c r="M14" i="25"/>
  <c r="BC15" i="25"/>
  <c r="AX20" i="26"/>
  <c r="BH15" i="25"/>
  <c r="AU21" i="26"/>
  <c r="AV21" i="26"/>
  <c r="BN13" i="25"/>
  <c r="BN14" i="25"/>
  <c r="BT12" i="25"/>
  <c r="BT13" i="25"/>
  <c r="BT14" i="25"/>
  <c r="BO12" i="25"/>
  <c r="BU12" i="25"/>
  <c r="BI12" i="25"/>
  <c r="BP12" i="25"/>
  <c r="BQ12" i="25"/>
  <c r="BR12" i="25"/>
  <c r="BS12" i="25"/>
  <c r="BO13" i="25"/>
  <c r="BP13" i="25"/>
  <c r="BQ13" i="25"/>
  <c r="BR13" i="25"/>
  <c r="BS13" i="25"/>
  <c r="BO14" i="25"/>
  <c r="BP14" i="25"/>
  <c r="BQ14" i="25"/>
  <c r="BR14" i="25"/>
  <c r="BS14" i="25"/>
  <c r="BN15" i="25"/>
  <c r="BO15" i="25"/>
  <c r="BP15" i="25"/>
  <c r="BQ15" i="25"/>
  <c r="BR15" i="25"/>
  <c r="BS15" i="25"/>
  <c r="BV12" i="25"/>
  <c r="BW12" i="25"/>
  <c r="BX12" i="25"/>
  <c r="BY12" i="25"/>
  <c r="BU13" i="25"/>
  <c r="BV13" i="25"/>
  <c r="BW13" i="25"/>
  <c r="BX13" i="25"/>
  <c r="BY13" i="25"/>
  <c r="BU14" i="25"/>
  <c r="BV14" i="25"/>
  <c r="BW14" i="25"/>
  <c r="BX14" i="25"/>
  <c r="BY14" i="25"/>
  <c r="BT15" i="25"/>
  <c r="BU15" i="25"/>
  <c r="BV15" i="25"/>
  <c r="BW15" i="25"/>
  <c r="BX15" i="25"/>
  <c r="BY15" i="25"/>
  <c r="BD12" i="25"/>
  <c r="BE12" i="25"/>
  <c r="BF12" i="25"/>
  <c r="BG12" i="25"/>
  <c r="M18" i="25"/>
  <c r="BD13" i="25"/>
  <c r="M24" i="25"/>
  <c r="BE13" i="25"/>
  <c r="M30" i="25"/>
  <c r="BF13" i="25"/>
  <c r="M36" i="25"/>
  <c r="BG13" i="25"/>
  <c r="M19" i="25"/>
  <c r="BD14" i="25"/>
  <c r="M25" i="25"/>
  <c r="BE14" i="25"/>
  <c r="M31" i="25"/>
  <c r="BF14" i="25"/>
  <c r="M37" i="25"/>
  <c r="BG14" i="25"/>
  <c r="M20" i="25"/>
  <c r="BD15" i="25"/>
  <c r="M26" i="25"/>
  <c r="BE15" i="25"/>
  <c r="M32" i="25"/>
  <c r="BF15" i="25"/>
  <c r="M38" i="25"/>
  <c r="BG15" i="25"/>
  <c r="BJ12" i="25"/>
  <c r="BK12" i="25"/>
  <c r="BL12" i="25"/>
  <c r="BM12" i="25"/>
  <c r="BI13" i="25"/>
  <c r="BJ13" i="25"/>
  <c r="BK13" i="25"/>
  <c r="BL13" i="25"/>
  <c r="BM13" i="25"/>
  <c r="BI14" i="25"/>
  <c r="BJ14" i="25"/>
  <c r="BK14" i="25"/>
  <c r="BL14" i="25"/>
  <c r="BI15" i="25"/>
  <c r="BJ15" i="25"/>
  <c r="BK15" i="25"/>
  <c r="BL15" i="25"/>
  <c r="BM15" i="25"/>
  <c r="G45" i="25"/>
  <c r="BN6" i="25"/>
  <c r="BT6" i="25"/>
  <c r="C6" i="25"/>
  <c r="C3" i="32" s="1"/>
  <c r="C42" i="32" s="1"/>
  <c r="E3" i="31" s="1"/>
  <c r="BH6" i="25"/>
  <c r="BN7" i="25"/>
  <c r="BT7" i="25"/>
  <c r="C7" i="25"/>
  <c r="C4" i="32" s="1"/>
  <c r="BB7" i="25"/>
  <c r="BH7" i="25"/>
  <c r="BN5" i="25"/>
  <c r="BT5" i="25"/>
  <c r="BB5" i="25"/>
  <c r="BH5" i="25"/>
  <c r="BO5" i="25"/>
  <c r="BP5" i="25"/>
  <c r="BQ5" i="25"/>
  <c r="BR5" i="25"/>
  <c r="BS5" i="25"/>
  <c r="BO6" i="25"/>
  <c r="BP6" i="25"/>
  <c r="BQ6" i="25"/>
  <c r="BR6" i="25"/>
  <c r="BS6" i="25"/>
  <c r="BO7" i="25"/>
  <c r="BP7" i="25"/>
  <c r="BQ7" i="25"/>
  <c r="BR7" i="25"/>
  <c r="BS7" i="25"/>
  <c r="BU5" i="25"/>
  <c r="BV5" i="25"/>
  <c r="BW5" i="25"/>
  <c r="BX5" i="25"/>
  <c r="BY5" i="25"/>
  <c r="BU6" i="25"/>
  <c r="BV6" i="25"/>
  <c r="BW6" i="25"/>
  <c r="BX6" i="25"/>
  <c r="BY6" i="25"/>
  <c r="BU7" i="25"/>
  <c r="BV7" i="25"/>
  <c r="BW7" i="25"/>
  <c r="BX7" i="25"/>
  <c r="BY7" i="25"/>
  <c r="BC5" i="25"/>
  <c r="BD5" i="25"/>
  <c r="BE5" i="25"/>
  <c r="BF5" i="25"/>
  <c r="BG5" i="25"/>
  <c r="C12" i="25"/>
  <c r="BC6" i="25"/>
  <c r="C18" i="25"/>
  <c r="BD6" i="25"/>
  <c r="C24" i="25"/>
  <c r="BE6" i="25"/>
  <c r="C30" i="25"/>
  <c r="BF6" i="25"/>
  <c r="C36" i="25"/>
  <c r="BG6" i="25"/>
  <c r="C13" i="25"/>
  <c r="BC7" i="25"/>
  <c r="C19" i="25"/>
  <c r="BD7" i="25"/>
  <c r="C25" i="25"/>
  <c r="BE7" i="25"/>
  <c r="C31" i="25"/>
  <c r="BF7" i="25"/>
  <c r="C37" i="25"/>
  <c r="BG7" i="25"/>
  <c r="BI5" i="25"/>
  <c r="BJ5" i="25"/>
  <c r="BK5" i="25"/>
  <c r="BL5" i="25"/>
  <c r="BM5" i="25"/>
  <c r="BI6" i="25"/>
  <c r="BJ6" i="25"/>
  <c r="BK6" i="25"/>
  <c r="BL6" i="25"/>
  <c r="BM6" i="25"/>
  <c r="BI7" i="25"/>
  <c r="BJ7" i="25"/>
  <c r="BK7" i="25"/>
  <c r="BL7" i="25"/>
  <c r="BM7" i="25"/>
  <c r="G46" i="25"/>
  <c r="G47" i="25"/>
  <c r="G48" i="25"/>
  <c r="G49" i="25"/>
  <c r="G50" i="25"/>
  <c r="G51" i="25"/>
  <c r="G52" i="25"/>
  <c r="G53" i="25"/>
  <c r="G54" i="25"/>
  <c r="AG2" i="4"/>
  <c r="AH2" i="4"/>
  <c r="B20" i="4"/>
  <c r="AI2" i="4"/>
  <c r="C146" i="22"/>
  <c r="C147" i="22"/>
  <c r="J1" i="22"/>
  <c r="K1" i="22"/>
  <c r="L1" i="22"/>
  <c r="M1" i="22"/>
  <c r="N1" i="22"/>
  <c r="I1" i="22"/>
  <c r="I146" i="22"/>
  <c r="I147" i="22"/>
  <c r="F146" i="22"/>
  <c r="F147" i="22"/>
  <c r="D146" i="22"/>
  <c r="D147" i="22"/>
  <c r="I148" i="22"/>
  <c r="F148" i="22"/>
  <c r="D148" i="22"/>
  <c r="C148" i="22"/>
  <c r="N149" i="22"/>
  <c r="M149" i="22"/>
  <c r="L149" i="22"/>
  <c r="K149" i="22"/>
  <c r="J149" i="22"/>
  <c r="I149" i="22"/>
  <c r="H149" i="22"/>
  <c r="G149" i="22"/>
  <c r="F149" i="22"/>
  <c r="E149" i="22"/>
  <c r="D149" i="22"/>
  <c r="N52" i="22"/>
  <c r="E150" i="20"/>
  <c r="E149" i="20"/>
  <c r="E148" i="20"/>
  <c r="E146" i="20"/>
  <c r="E147" i="20"/>
  <c r="E145" i="20"/>
  <c r="D150" i="20"/>
  <c r="D149" i="20"/>
  <c r="D148" i="20"/>
  <c r="D146" i="20"/>
  <c r="D147" i="20"/>
  <c r="D145" i="20"/>
  <c r="C146" i="20"/>
  <c r="C145" i="20"/>
  <c r="B2" i="20"/>
  <c r="BB20" i="25"/>
  <c r="AV11" i="27"/>
  <c r="BH20" i="25"/>
  <c r="AU12" i="27"/>
  <c r="AV12" i="27"/>
  <c r="V6" i="25"/>
  <c r="BB21" i="25"/>
  <c r="AV14" i="27"/>
  <c r="BN21" i="25"/>
  <c r="BH21" i="25"/>
  <c r="AU15" i="27"/>
  <c r="AV15" i="27"/>
  <c r="V7" i="25"/>
  <c r="BB22" i="25"/>
  <c r="AV17" i="27"/>
  <c r="BH22" i="25"/>
  <c r="AU18" i="27"/>
  <c r="AV18" i="27"/>
  <c r="V8" i="25"/>
  <c r="BB23" i="25"/>
  <c r="AV20" i="27"/>
  <c r="BH23" i="25"/>
  <c r="AU21" i="27"/>
  <c r="AV21" i="27"/>
  <c r="BB28" i="25"/>
  <c r="AV11" i="28"/>
  <c r="BN28" i="25"/>
  <c r="BH28" i="25"/>
  <c r="AU12" i="28"/>
  <c r="AV12" i="28"/>
  <c r="AE6" i="25"/>
  <c r="BB29" i="25"/>
  <c r="AV14" i="28"/>
  <c r="BN29" i="25"/>
  <c r="BH29" i="25"/>
  <c r="AU15" i="28"/>
  <c r="AV15" i="28"/>
  <c r="AE7" i="25"/>
  <c r="BB30" i="25"/>
  <c r="AV17" i="28"/>
  <c r="BN30" i="25"/>
  <c r="BH30" i="25"/>
  <c r="AU18" i="28"/>
  <c r="AV18" i="28"/>
  <c r="AE8" i="25"/>
  <c r="BB31" i="25"/>
  <c r="AV20" i="28"/>
  <c r="BN31" i="25"/>
  <c r="BH31" i="25"/>
  <c r="AU21" i="28"/>
  <c r="AV21" i="28"/>
  <c r="AW12" i="26"/>
  <c r="AX12" i="26"/>
  <c r="AW15" i="26"/>
  <c r="AX15" i="26"/>
  <c r="AW18" i="26"/>
  <c r="AX18" i="26"/>
  <c r="AW21" i="26"/>
  <c r="AX21" i="26"/>
  <c r="BC28" i="25"/>
  <c r="AX11" i="28"/>
  <c r="AE12" i="25"/>
  <c r="BC29" i="25"/>
  <c r="AX14" i="28"/>
  <c r="AE13" i="25"/>
  <c r="BC30" i="25"/>
  <c r="AX17" i="28"/>
  <c r="AE14" i="25"/>
  <c r="BC31" i="25"/>
  <c r="AX20" i="28"/>
  <c r="BI28" i="25"/>
  <c r="AW12" i="28"/>
  <c r="BO28" i="25"/>
  <c r="AX12" i="28"/>
  <c r="BI29" i="25"/>
  <c r="AW15" i="28"/>
  <c r="BO29" i="25"/>
  <c r="AX15" i="28"/>
  <c r="BI30" i="25"/>
  <c r="AW18" i="28"/>
  <c r="BO30" i="25"/>
  <c r="AX18" i="28"/>
  <c r="BI31" i="25"/>
  <c r="AW21" i="28"/>
  <c r="BO31" i="25"/>
  <c r="AX21" i="28"/>
  <c r="BC20" i="25"/>
  <c r="AX11" i="27"/>
  <c r="V12" i="25"/>
  <c r="BC21" i="25"/>
  <c r="AX14" i="27"/>
  <c r="V13" i="25"/>
  <c r="BC22" i="25"/>
  <c r="AX17" i="27"/>
  <c r="V14" i="25"/>
  <c r="BC23" i="25"/>
  <c r="AX20" i="27"/>
  <c r="BI20" i="25"/>
  <c r="AW12" i="27"/>
  <c r="BO20" i="25"/>
  <c r="AX12" i="27"/>
  <c r="BI21" i="25"/>
  <c r="AW15" i="27"/>
  <c r="BO21" i="25"/>
  <c r="AX15" i="27"/>
  <c r="BI22" i="25"/>
  <c r="AW18" i="27"/>
  <c r="BO22" i="25"/>
  <c r="AX18" i="27"/>
  <c r="BI23" i="25"/>
  <c r="AW21" i="27"/>
  <c r="BO23" i="25"/>
  <c r="AX21" i="27"/>
  <c r="AE38" i="25"/>
  <c r="BG31" i="25"/>
  <c r="BF20" i="28"/>
  <c r="BM31" i="25"/>
  <c r="BE21" i="28"/>
  <c r="BS31" i="25"/>
  <c r="BF21" i="28"/>
  <c r="AE32" i="25"/>
  <c r="BF31" i="25"/>
  <c r="BD20" i="28"/>
  <c r="BL31" i="25"/>
  <c r="BC21" i="28"/>
  <c r="BR31" i="25"/>
  <c r="BD21" i="28"/>
  <c r="AE26" i="25"/>
  <c r="BE31" i="25"/>
  <c r="BB20" i="28"/>
  <c r="BK31" i="25"/>
  <c r="BA21" i="28"/>
  <c r="BQ31" i="25"/>
  <c r="BB21" i="28"/>
  <c r="AE20" i="25"/>
  <c r="BD31" i="25"/>
  <c r="AZ20" i="28"/>
  <c r="BJ31" i="25"/>
  <c r="AY21" i="28"/>
  <c r="BP31" i="25"/>
  <c r="AZ21" i="28"/>
  <c r="AE37" i="25"/>
  <c r="BG30" i="25"/>
  <c r="BF17" i="28"/>
  <c r="BM30" i="25"/>
  <c r="BE18" i="28"/>
  <c r="BS30" i="25"/>
  <c r="BF18" i="28"/>
  <c r="AE31" i="25"/>
  <c r="BF30" i="25"/>
  <c r="BD17" i="28"/>
  <c r="BL30" i="25"/>
  <c r="BC18" i="28"/>
  <c r="BR30" i="25"/>
  <c r="BD18" i="28"/>
  <c r="AE25" i="25"/>
  <c r="BE30" i="25"/>
  <c r="BB17" i="28"/>
  <c r="BK30" i="25"/>
  <c r="BA18" i="28"/>
  <c r="BQ30" i="25"/>
  <c r="BB18" i="28"/>
  <c r="AE19" i="25"/>
  <c r="BD30" i="25"/>
  <c r="AZ17" i="28"/>
  <c r="BJ30" i="25"/>
  <c r="AY18" i="28"/>
  <c r="BP30" i="25"/>
  <c r="AZ18" i="28"/>
  <c r="AE36" i="25"/>
  <c r="BG29" i="25"/>
  <c r="BF14" i="28"/>
  <c r="BM29" i="25"/>
  <c r="BE15" i="28"/>
  <c r="BS29" i="25"/>
  <c r="BF15" i="28"/>
  <c r="AE30" i="25"/>
  <c r="BF29" i="25"/>
  <c r="BD14" i="28"/>
  <c r="BL29" i="25"/>
  <c r="BC15" i="28"/>
  <c r="BR29" i="25"/>
  <c r="BD15" i="28"/>
  <c r="AE24" i="25"/>
  <c r="BE29" i="25"/>
  <c r="BB14" i="28"/>
  <c r="BK29" i="25"/>
  <c r="BA15" i="28"/>
  <c r="BQ29" i="25"/>
  <c r="BB15" i="28"/>
  <c r="AE18" i="25"/>
  <c r="BD29" i="25"/>
  <c r="AZ14" i="28"/>
  <c r="BJ29" i="25"/>
  <c r="AY15" i="28"/>
  <c r="BP29" i="25"/>
  <c r="AZ15" i="28"/>
  <c r="BG28" i="25"/>
  <c r="BF11" i="28"/>
  <c r="BM28" i="25"/>
  <c r="BE12" i="28"/>
  <c r="BS28" i="25"/>
  <c r="BF12" i="28"/>
  <c r="BF28" i="25"/>
  <c r="BD11" i="28"/>
  <c r="BL28" i="25"/>
  <c r="BC12" i="28"/>
  <c r="BR28" i="25"/>
  <c r="BD12" i="28"/>
  <c r="BE28" i="25"/>
  <c r="BB11" i="28"/>
  <c r="BK28" i="25"/>
  <c r="BA12" i="28"/>
  <c r="BQ28" i="25"/>
  <c r="BB12" i="28"/>
  <c r="BD28" i="25"/>
  <c r="AZ11" i="28"/>
  <c r="BJ28" i="25"/>
  <c r="AY12" i="28"/>
  <c r="BP28" i="25"/>
  <c r="AZ12" i="28"/>
  <c r="V38" i="25"/>
  <c r="BG23" i="25"/>
  <c r="BF20" i="27"/>
  <c r="BM23" i="25"/>
  <c r="BE21" i="27"/>
  <c r="BS23" i="25"/>
  <c r="BF21" i="27"/>
  <c r="V32" i="25"/>
  <c r="BF23" i="25"/>
  <c r="BD20" i="27"/>
  <c r="BL23" i="25"/>
  <c r="BC21" i="27"/>
  <c r="BR23" i="25"/>
  <c r="BD21" i="27"/>
  <c r="V26" i="25"/>
  <c r="BE23" i="25"/>
  <c r="BB20" i="27"/>
  <c r="BK23" i="25"/>
  <c r="BA21" i="27"/>
  <c r="BQ23" i="25"/>
  <c r="BB21" i="27"/>
  <c r="V20" i="25"/>
  <c r="BD23" i="25"/>
  <c r="AZ20" i="27"/>
  <c r="BJ23" i="25"/>
  <c r="AY21" i="27"/>
  <c r="BP23" i="25"/>
  <c r="AZ21" i="27"/>
  <c r="V37" i="25"/>
  <c r="BG22" i="25"/>
  <c r="BF17" i="27"/>
  <c r="BM22" i="25"/>
  <c r="BE18" i="27"/>
  <c r="BS22" i="25"/>
  <c r="BF18" i="27"/>
  <c r="V31" i="25"/>
  <c r="BF22" i="25"/>
  <c r="BD17" i="27"/>
  <c r="BL22" i="25"/>
  <c r="BC18" i="27"/>
  <c r="BR22" i="25"/>
  <c r="BD18" i="27"/>
  <c r="V25" i="25"/>
  <c r="BE22" i="25"/>
  <c r="BB17" i="27"/>
  <c r="BK22" i="25"/>
  <c r="BA18" i="27"/>
  <c r="BQ22" i="25"/>
  <c r="BB18" i="27"/>
  <c r="V19" i="25"/>
  <c r="BD22" i="25"/>
  <c r="AZ17" i="27"/>
  <c r="BJ22" i="25"/>
  <c r="AY18" i="27"/>
  <c r="BP22" i="25"/>
  <c r="AZ18" i="27"/>
  <c r="V36" i="25"/>
  <c r="BG21" i="25"/>
  <c r="BF14" i="27"/>
  <c r="BM21" i="25"/>
  <c r="BE15" i="27"/>
  <c r="BS21" i="25"/>
  <c r="BF15" i="27"/>
  <c r="V30" i="25"/>
  <c r="BF21" i="25"/>
  <c r="BD14" i="27"/>
  <c r="BL21" i="25"/>
  <c r="BC15" i="27"/>
  <c r="BR21" i="25"/>
  <c r="BD15" i="27"/>
  <c r="V24" i="25"/>
  <c r="BE21" i="25"/>
  <c r="BB14" i="27"/>
  <c r="BK21" i="25"/>
  <c r="BA15" i="27"/>
  <c r="BQ21" i="25"/>
  <c r="BB15" i="27"/>
  <c r="V18" i="25"/>
  <c r="BD21" i="25"/>
  <c r="AZ14" i="27"/>
  <c r="BJ21" i="25"/>
  <c r="AY15" i="27"/>
  <c r="BP21" i="25"/>
  <c r="AZ15" i="27"/>
  <c r="BG20" i="25"/>
  <c r="BF11" i="27"/>
  <c r="BM20" i="25"/>
  <c r="BE12" i="27"/>
  <c r="BS20" i="25"/>
  <c r="BF12" i="27"/>
  <c r="BF20" i="25"/>
  <c r="BD11" i="27"/>
  <c r="BL20" i="25"/>
  <c r="BC12" i="27"/>
  <c r="BR20" i="25"/>
  <c r="BD12" i="27"/>
  <c r="BE20" i="25"/>
  <c r="BB11" i="27"/>
  <c r="BK20" i="25"/>
  <c r="BA12" i="27"/>
  <c r="BQ20" i="25"/>
  <c r="BB12" i="27"/>
  <c r="BD20" i="25"/>
  <c r="AZ11" i="27"/>
  <c r="BJ20" i="25"/>
  <c r="AY12" i="27"/>
  <c r="BP20" i="25"/>
  <c r="AZ12" i="27"/>
  <c r="BF20" i="26"/>
  <c r="BE21" i="26"/>
  <c r="BF21" i="26"/>
  <c r="BD20" i="26"/>
  <c r="BC21" i="26"/>
  <c r="BD21" i="26"/>
  <c r="BB20" i="26"/>
  <c r="BA21" i="26"/>
  <c r="BB21" i="26"/>
  <c r="AZ20" i="26"/>
  <c r="AY21" i="26"/>
  <c r="AZ21" i="26"/>
  <c r="BF17" i="26"/>
  <c r="BE18" i="26"/>
  <c r="BF18" i="26"/>
  <c r="BD17" i="26"/>
  <c r="BC18" i="26"/>
  <c r="BD18" i="26"/>
  <c r="BB17" i="26"/>
  <c r="BA18" i="26"/>
  <c r="BB18" i="26"/>
  <c r="AZ17" i="26"/>
  <c r="AY18" i="26"/>
  <c r="AZ18" i="26"/>
  <c r="BF14" i="26"/>
  <c r="BE15" i="26"/>
  <c r="BF15" i="26"/>
  <c r="BD14" i="26"/>
  <c r="BC15" i="26"/>
  <c r="BD15" i="26"/>
  <c r="BB14" i="26"/>
  <c r="BA15" i="26"/>
  <c r="BB15" i="26"/>
  <c r="AZ14" i="26"/>
  <c r="AY15" i="26"/>
  <c r="AZ15" i="26"/>
  <c r="BF11" i="26"/>
  <c r="BE12" i="26"/>
  <c r="BF12" i="26"/>
  <c r="BD11" i="26"/>
  <c r="BC12" i="26"/>
  <c r="BD12" i="26"/>
  <c r="BB11" i="26"/>
  <c r="BA12" i="26"/>
  <c r="BB12" i="26"/>
  <c r="AZ11" i="26"/>
  <c r="AY12" i="26"/>
  <c r="AZ12" i="26"/>
  <c r="C78" i="25"/>
  <c r="BN20" i="25"/>
  <c r="BN22" i="25"/>
  <c r="BN23" i="25"/>
  <c r="BZ14" i="25"/>
  <c r="CF14" i="25"/>
  <c r="BZ12" i="25"/>
  <c r="BZ13" i="25"/>
  <c r="CF12" i="25"/>
  <c r="CF13" i="25"/>
  <c r="BZ6" i="25"/>
  <c r="BZ7" i="25"/>
  <c r="CF6" i="25"/>
  <c r="CF7" i="25"/>
  <c r="CF5" i="25"/>
  <c r="CG5" i="25"/>
  <c r="CH5" i="25"/>
  <c r="CI5" i="25"/>
  <c r="CJ5" i="25"/>
  <c r="CK5" i="25"/>
  <c r="CG6" i="25"/>
  <c r="CH6" i="25"/>
  <c r="CI6" i="25"/>
  <c r="CJ6" i="25"/>
  <c r="CK6" i="25"/>
  <c r="CG7" i="25"/>
  <c r="CH7" i="25"/>
  <c r="CI7" i="25"/>
  <c r="CJ7" i="25"/>
  <c r="CK7" i="25"/>
  <c r="BT20" i="25"/>
  <c r="BU20" i="25"/>
  <c r="BV20" i="25"/>
  <c r="BW20" i="25"/>
  <c r="BX20" i="25"/>
  <c r="BY20" i="25"/>
  <c r="BT21" i="25"/>
  <c r="BU21" i="25"/>
  <c r="BV21" i="25"/>
  <c r="BW21" i="25"/>
  <c r="BX21" i="25"/>
  <c r="BY21" i="25"/>
  <c r="BT22" i="25"/>
  <c r="BU22" i="25"/>
  <c r="BV22" i="25"/>
  <c r="BW22" i="25"/>
  <c r="BX22" i="25"/>
  <c r="BY22" i="25"/>
  <c r="BT23" i="25"/>
  <c r="BU23" i="25"/>
  <c r="BV23" i="25"/>
  <c r="BW23" i="25"/>
  <c r="BX23" i="25"/>
  <c r="BY23" i="25"/>
  <c r="BT28" i="25"/>
  <c r="BU28" i="25"/>
  <c r="BV28" i="25"/>
  <c r="BW28" i="25"/>
  <c r="BX28" i="25"/>
  <c r="BY28" i="25"/>
  <c r="BT29" i="25"/>
  <c r="BU29" i="25"/>
  <c r="BV29" i="25"/>
  <c r="BW29" i="25"/>
  <c r="BX29" i="25"/>
  <c r="BY29" i="25"/>
  <c r="BT30" i="25"/>
  <c r="BU30" i="25"/>
  <c r="BV30" i="25"/>
  <c r="BW30" i="25"/>
  <c r="BX30" i="25"/>
  <c r="BY30" i="25"/>
  <c r="BT31" i="25"/>
  <c r="BU31" i="25"/>
  <c r="BV31" i="25"/>
  <c r="BW31" i="25"/>
  <c r="BX31" i="25"/>
  <c r="BY31" i="25"/>
  <c r="BZ5" i="25"/>
  <c r="CA5" i="25"/>
  <c r="CB5" i="25"/>
  <c r="CC5" i="25"/>
  <c r="CD5" i="25"/>
  <c r="CE5" i="25"/>
  <c r="CA6" i="25"/>
  <c r="CB6" i="25"/>
  <c r="CC6" i="25"/>
  <c r="CD6" i="25"/>
  <c r="CE6" i="25"/>
  <c r="CA7" i="25"/>
  <c r="CB7" i="25"/>
  <c r="CC7" i="25"/>
  <c r="CD7" i="25"/>
  <c r="CE7" i="25"/>
  <c r="CA12" i="25"/>
  <c r="CB12" i="25"/>
  <c r="CC12" i="25"/>
  <c r="CD12" i="25"/>
  <c r="CE12" i="25"/>
  <c r="CA13" i="25"/>
  <c r="CB13" i="25"/>
  <c r="CC13" i="25"/>
  <c r="CD13" i="25"/>
  <c r="CE13" i="25"/>
  <c r="CA14" i="25"/>
  <c r="CB14" i="25"/>
  <c r="CC14" i="25"/>
  <c r="CD14" i="25"/>
  <c r="CE14" i="25"/>
  <c r="BZ15" i="25"/>
  <c r="CA15" i="25"/>
  <c r="CB15" i="25"/>
  <c r="CC15" i="25"/>
  <c r="CD15" i="25"/>
  <c r="CE15" i="25"/>
  <c r="BZ20" i="25"/>
  <c r="CA20" i="25"/>
  <c r="CB20" i="25"/>
  <c r="CC20" i="25"/>
  <c r="CD20" i="25"/>
  <c r="CE20" i="25"/>
  <c r="BZ21" i="25"/>
  <c r="CA21" i="25"/>
  <c r="CB21" i="25"/>
  <c r="CC21" i="25"/>
  <c r="CD21" i="25"/>
  <c r="CE21" i="25"/>
  <c r="BZ22" i="25"/>
  <c r="CA22" i="25"/>
  <c r="CB22" i="25"/>
  <c r="CC22" i="25"/>
  <c r="CD22" i="25"/>
  <c r="CE22" i="25"/>
  <c r="BZ23" i="25"/>
  <c r="CA23" i="25"/>
  <c r="CB23" i="25"/>
  <c r="CC23" i="25"/>
  <c r="CD23" i="25"/>
  <c r="CE23" i="25"/>
  <c r="BZ28" i="25"/>
  <c r="CA28" i="25"/>
  <c r="CB28" i="25"/>
  <c r="CC28" i="25"/>
  <c r="CD28" i="25"/>
  <c r="CE28" i="25"/>
  <c r="BZ29" i="25"/>
  <c r="CA29" i="25"/>
  <c r="CB29" i="25"/>
  <c r="CC29" i="25"/>
  <c r="CD29" i="25"/>
  <c r="CE29" i="25"/>
  <c r="BZ30" i="25"/>
  <c r="CA30" i="25"/>
  <c r="CB30" i="25"/>
  <c r="CC30" i="25"/>
  <c r="CD30" i="25"/>
  <c r="CE30" i="25"/>
  <c r="BZ31" i="25"/>
  <c r="CA31" i="25"/>
  <c r="CB31" i="25"/>
  <c r="CC31" i="25"/>
  <c r="CD31" i="25"/>
  <c r="CE31" i="25"/>
  <c r="CG12" i="25"/>
  <c r="CH12" i="25"/>
  <c r="CI12" i="25"/>
  <c r="CJ12" i="25"/>
  <c r="CK12" i="25"/>
  <c r="CG13" i="25"/>
  <c r="CH13" i="25"/>
  <c r="CI13" i="25"/>
  <c r="CJ13" i="25"/>
  <c r="CK13" i="25"/>
  <c r="CG14" i="25"/>
  <c r="CH14" i="25"/>
  <c r="CI14" i="25"/>
  <c r="CJ14" i="25"/>
  <c r="CK14" i="25"/>
  <c r="CF15" i="25"/>
  <c r="CG15" i="25"/>
  <c r="CH15" i="25"/>
  <c r="CI15" i="25"/>
  <c r="CJ15" i="25"/>
  <c r="CK15" i="25"/>
  <c r="CF20" i="25"/>
  <c r="CG20" i="25"/>
  <c r="CH20" i="25"/>
  <c r="CI20" i="25"/>
  <c r="CJ20" i="25"/>
  <c r="CK20" i="25"/>
  <c r="CF21" i="25"/>
  <c r="CG21" i="25"/>
  <c r="CH21" i="25"/>
  <c r="CI21" i="25"/>
  <c r="CJ21" i="25"/>
  <c r="CK21" i="25"/>
  <c r="CF22" i="25"/>
  <c r="CG22" i="25"/>
  <c r="CH22" i="25"/>
  <c r="CI22" i="25"/>
  <c r="CJ22" i="25"/>
  <c r="CK22" i="25"/>
  <c r="CF23" i="25"/>
  <c r="CG23" i="25"/>
  <c r="CH23" i="25"/>
  <c r="CI23" i="25"/>
  <c r="CJ23" i="25"/>
  <c r="CK23" i="25"/>
  <c r="CF28" i="25"/>
  <c r="CG28" i="25"/>
  <c r="CH28" i="25"/>
  <c r="CI28" i="25"/>
  <c r="CJ28" i="25"/>
  <c r="CK28" i="25"/>
  <c r="CF29" i="25"/>
  <c r="CG29" i="25"/>
  <c r="CH29" i="25"/>
  <c r="CI29" i="25"/>
  <c r="CJ29" i="25"/>
  <c r="CK29" i="25"/>
  <c r="CF30" i="25"/>
  <c r="CG30" i="25"/>
  <c r="CH30" i="25"/>
  <c r="CI30" i="25"/>
  <c r="CJ30" i="25"/>
  <c r="CK30" i="25"/>
  <c r="CF31" i="25"/>
  <c r="CG31" i="25"/>
  <c r="CH31" i="25"/>
  <c r="CI31" i="25"/>
  <c r="CJ31" i="25"/>
  <c r="CK31" i="25"/>
  <c r="C77" i="25"/>
  <c r="C76" i="25"/>
  <c r="C75" i="25"/>
  <c r="C74" i="25"/>
  <c r="C73" i="25"/>
  <c r="C72" i="25"/>
  <c r="C71" i="25"/>
  <c r="C70" i="25"/>
  <c r="AE39" i="25"/>
  <c r="V39" i="25"/>
  <c r="M39" i="25"/>
  <c r="AE33" i="25"/>
  <c r="V33" i="25"/>
  <c r="M33" i="25"/>
  <c r="AE27" i="25"/>
  <c r="V27" i="25"/>
  <c r="M27" i="25"/>
  <c r="AE21" i="25"/>
  <c r="V21" i="25"/>
  <c r="M21" i="25"/>
  <c r="AE15" i="25"/>
  <c r="V15" i="25"/>
  <c r="M15" i="25"/>
  <c r="AE9" i="25"/>
  <c r="AC9" i="25"/>
  <c r="V9" i="25"/>
  <c r="T9" i="25"/>
  <c r="M9" i="25"/>
  <c r="K9" i="25"/>
  <c r="AC5" i="25"/>
  <c r="AC7" i="25"/>
  <c r="T5" i="25"/>
  <c r="T7" i="25"/>
  <c r="K5" i="25"/>
  <c r="K7" i="25"/>
  <c r="A7" i="25"/>
  <c r="A11" i="24"/>
  <c r="A12" i="24"/>
  <c r="A13" i="24"/>
  <c r="A14" i="24"/>
  <c r="A15" i="24"/>
  <c r="A16" i="24"/>
  <c r="A17" i="24"/>
  <c r="A18" i="24"/>
  <c r="A19" i="24"/>
  <c r="A20" i="24"/>
  <c r="A21" i="24"/>
  <c r="A22" i="24"/>
  <c r="A23" i="24"/>
  <c r="A24" i="24"/>
  <c r="A25" i="24"/>
  <c r="A26" i="24"/>
  <c r="A27" i="24"/>
  <c r="A28" i="24"/>
  <c r="A29" i="24"/>
  <c r="A30" i="24"/>
  <c r="A31" i="24"/>
  <c r="A32" i="24"/>
  <c r="A33" i="24"/>
  <c r="A34" i="24"/>
  <c r="P24" i="22"/>
  <c r="B35" i="22"/>
  <c r="P35" i="22"/>
  <c r="B36" i="22"/>
  <c r="P36" i="22"/>
  <c r="F52" i="23"/>
  <c r="B47" i="22"/>
  <c r="P47" i="22"/>
  <c r="G52" i="23"/>
  <c r="B48" i="22"/>
  <c r="P48" i="22"/>
  <c r="F53" i="23"/>
  <c r="G53" i="23"/>
  <c r="B2" i="22"/>
  <c r="P5" i="22"/>
  <c r="P6" i="22"/>
  <c r="P7" i="22"/>
  <c r="P8" i="22"/>
  <c r="P9" i="22"/>
  <c r="P10" i="22"/>
  <c r="P11" i="22"/>
  <c r="P12" i="22"/>
  <c r="P13" i="22"/>
  <c r="P14" i="22"/>
  <c r="P15" i="22"/>
  <c r="P16" i="22"/>
  <c r="P17" i="22"/>
  <c r="P18" i="22"/>
  <c r="P19" i="22"/>
  <c r="P20" i="22"/>
  <c r="P21" i="22"/>
  <c r="P22" i="22"/>
  <c r="P25" i="22"/>
  <c r="P26" i="22"/>
  <c r="P27" i="22"/>
  <c r="P28" i="22"/>
  <c r="P29" i="22"/>
  <c r="P30" i="22"/>
  <c r="P31" i="22"/>
  <c r="P32" i="22"/>
  <c r="P33" i="22"/>
  <c r="P34" i="22"/>
  <c r="B37" i="22"/>
  <c r="P37" i="22"/>
  <c r="B38" i="22"/>
  <c r="P38" i="22"/>
  <c r="P39" i="22"/>
  <c r="P40" i="22"/>
  <c r="P41" i="22"/>
  <c r="P42" i="22"/>
  <c r="P43" i="22"/>
  <c r="P44" i="22"/>
  <c r="P45" i="22"/>
  <c r="P46" i="22"/>
  <c r="B49" i="22"/>
  <c r="P49" i="22"/>
  <c r="B50" i="22"/>
  <c r="P50" i="22"/>
  <c r="G148" i="22"/>
  <c r="H148" i="22"/>
  <c r="J148" i="22"/>
  <c r="K148" i="22"/>
  <c r="L148" i="22"/>
  <c r="M148" i="22"/>
  <c r="N148" i="22"/>
  <c r="C149" i="22"/>
  <c r="C150" i="22"/>
  <c r="D150" i="22"/>
  <c r="E150" i="22"/>
  <c r="F150" i="22"/>
  <c r="G150" i="22"/>
  <c r="H150" i="22"/>
  <c r="I150" i="22"/>
  <c r="J150" i="22"/>
  <c r="K150" i="22"/>
  <c r="L150" i="22"/>
  <c r="M150" i="22"/>
  <c r="N150" i="22"/>
  <c r="C151" i="22"/>
  <c r="D151" i="22"/>
  <c r="E151" i="22"/>
  <c r="F151" i="22"/>
  <c r="G151" i="22"/>
  <c r="H151" i="22"/>
  <c r="I151" i="22"/>
  <c r="J151" i="22"/>
  <c r="K151" i="22"/>
  <c r="L151" i="22"/>
  <c r="M151" i="22"/>
  <c r="N151" i="22"/>
  <c r="C152" i="22"/>
  <c r="D152" i="22"/>
  <c r="E152" i="22"/>
  <c r="F152" i="22"/>
  <c r="G152" i="22"/>
  <c r="H152" i="22"/>
  <c r="I152" i="22"/>
  <c r="J152" i="22"/>
  <c r="K152" i="22"/>
  <c r="L152" i="22"/>
  <c r="M152" i="22"/>
  <c r="N152" i="22"/>
  <c r="G49" i="21"/>
  <c r="Q49" i="21"/>
  <c r="R49" i="21"/>
  <c r="G50" i="21"/>
  <c r="Q50" i="21"/>
  <c r="R50" i="21"/>
  <c r="G51" i="21"/>
  <c r="Q51" i="21"/>
  <c r="R51" i="21"/>
  <c r="F52" i="21"/>
  <c r="G52" i="21"/>
  <c r="Q52" i="21"/>
  <c r="R52" i="21"/>
  <c r="F53" i="21"/>
  <c r="G53" i="21"/>
  <c r="C58" i="21"/>
  <c r="D58" i="21"/>
  <c r="C59" i="21"/>
  <c r="D59" i="21"/>
  <c r="E59" i="21"/>
  <c r="C60" i="21"/>
  <c r="D60" i="21"/>
  <c r="E60" i="21"/>
  <c r="C61" i="21"/>
  <c r="D61" i="21"/>
  <c r="E61" i="21"/>
  <c r="G5" i="20"/>
  <c r="G6" i="20"/>
  <c r="G7" i="20"/>
  <c r="G8" i="20"/>
  <c r="G9" i="20"/>
  <c r="G10" i="20"/>
  <c r="G11" i="20"/>
  <c r="G12" i="20"/>
  <c r="G13" i="20"/>
  <c r="G14" i="20"/>
  <c r="G15" i="20"/>
  <c r="G16" i="20"/>
  <c r="G17" i="20"/>
  <c r="G18" i="20"/>
  <c r="G19" i="20"/>
  <c r="G20" i="20"/>
  <c r="G21" i="20"/>
  <c r="G22" i="20"/>
  <c r="G25" i="20"/>
  <c r="G26" i="20"/>
  <c r="G27" i="20"/>
  <c r="G28" i="20"/>
  <c r="G29" i="20"/>
  <c r="G30" i="20"/>
  <c r="G31" i="20"/>
  <c r="G32" i="20"/>
  <c r="G33" i="20"/>
  <c r="G34" i="20"/>
  <c r="B37" i="20"/>
  <c r="G37" i="20"/>
  <c r="B38" i="20"/>
  <c r="G38" i="20"/>
  <c r="G39" i="20"/>
  <c r="G40" i="20"/>
  <c r="G41" i="20"/>
  <c r="G42" i="20"/>
  <c r="G43" i="20"/>
  <c r="G44" i="20"/>
  <c r="G45" i="20"/>
  <c r="G46" i="20"/>
  <c r="B49" i="20"/>
  <c r="G49" i="20"/>
  <c r="B50" i="20"/>
  <c r="G50" i="20"/>
  <c r="I142" i="20"/>
  <c r="C147" i="20"/>
  <c r="C148" i="20"/>
  <c r="C149" i="20"/>
  <c r="C150" i="20"/>
  <c r="Q14" i="4"/>
  <c r="Q12" i="4"/>
  <c r="Q11" i="4"/>
  <c r="Q10" i="4"/>
  <c r="Q9" i="4"/>
  <c r="Q8" i="4"/>
  <c r="Q7" i="4"/>
  <c r="Q6" i="4"/>
  <c r="Q5" i="4"/>
  <c r="Q4" i="4"/>
  <c r="Q3" i="4"/>
  <c r="Q2" i="4"/>
  <c r="K10" i="4"/>
  <c r="K9" i="4"/>
  <c r="T9" i="4"/>
  <c r="U9" i="4"/>
  <c r="E13" i="2"/>
  <c r="S13" i="4"/>
  <c r="S12" i="4"/>
  <c r="S8" i="4"/>
  <c r="S7" i="4"/>
  <c r="S15" i="4"/>
  <c r="S5" i="4"/>
  <c r="S6" i="4"/>
  <c r="S9" i="4"/>
  <c r="S11" i="4"/>
  <c r="S14" i="4"/>
  <c r="S3" i="4"/>
  <c r="M17" i="4"/>
  <c r="B12" i="2"/>
  <c r="B13" i="2"/>
  <c r="B11" i="2"/>
  <c r="H14" i="2"/>
  <c r="Q17" i="4"/>
  <c r="E45" i="25"/>
  <c r="H45" i="25"/>
  <c r="K45" i="25"/>
  <c r="F45" i="25"/>
  <c r="E46" i="25"/>
  <c r="H46" i="25"/>
  <c r="K46" i="25"/>
  <c r="F46" i="25"/>
  <c r="E47" i="25"/>
  <c r="H47" i="25"/>
  <c r="K47" i="25"/>
  <c r="F47" i="25"/>
  <c r="E48" i="25"/>
  <c r="H48" i="25"/>
  <c r="K48" i="25"/>
  <c r="F48" i="25"/>
  <c r="E49" i="25"/>
  <c r="H49" i="25"/>
  <c r="K49" i="25"/>
  <c r="F49" i="25"/>
  <c r="E50" i="25"/>
  <c r="H50" i="25"/>
  <c r="K50" i="25"/>
  <c r="F50" i="25"/>
  <c r="E51" i="25"/>
  <c r="H51" i="25"/>
  <c r="K51" i="25"/>
  <c r="F51" i="25"/>
  <c r="E52" i="25"/>
  <c r="H52" i="25"/>
  <c r="K52" i="25"/>
  <c r="F52" i="25"/>
  <c r="E53" i="25"/>
  <c r="H53" i="25"/>
  <c r="K53" i="25"/>
  <c r="F53" i="25"/>
  <c r="E54" i="25"/>
  <c r="H54" i="25"/>
  <c r="K54" i="25"/>
  <c r="F54" i="25"/>
  <c r="S2" i="4"/>
  <c r="S4" i="4"/>
  <c r="S17" i="4"/>
  <c r="K18" i="4"/>
  <c r="B1" i="20"/>
  <c r="B3" i="20"/>
  <c r="R143" i="22"/>
  <c r="B3" i="22"/>
  <c r="E61" i="23"/>
  <c r="D61" i="23"/>
  <c r="C61" i="23"/>
  <c r="E60" i="23"/>
  <c r="D60" i="23"/>
  <c r="C60" i="23"/>
  <c r="E59" i="23"/>
  <c r="D59" i="23"/>
  <c r="C59" i="23"/>
  <c r="D58" i="23"/>
  <c r="C58" i="23"/>
  <c r="R52" i="23"/>
  <c r="Q52" i="23"/>
  <c r="R51" i="23"/>
  <c r="Q51" i="23"/>
  <c r="G51" i="23"/>
  <c r="R50" i="23"/>
  <c r="Q50" i="23"/>
  <c r="G50" i="23"/>
  <c r="R49" i="23"/>
  <c r="Q49" i="23"/>
  <c r="G49" i="23"/>
  <c r="J54" i="25"/>
  <c r="I54" i="25"/>
  <c r="M54" i="25"/>
  <c r="L54" i="25"/>
  <c r="O54" i="25"/>
  <c r="J53" i="25"/>
  <c r="I53" i="25"/>
  <c r="M53" i="25"/>
  <c r="L53" i="25"/>
  <c r="O53" i="25"/>
  <c r="J52" i="25"/>
  <c r="I52" i="25"/>
  <c r="M52" i="25"/>
  <c r="L52" i="25"/>
  <c r="O52" i="25"/>
  <c r="J51" i="25"/>
  <c r="I51" i="25"/>
  <c r="M51" i="25"/>
  <c r="L51" i="25"/>
  <c r="O51" i="25"/>
  <c r="J50" i="25"/>
  <c r="I50" i="25"/>
  <c r="M50" i="25"/>
  <c r="L50" i="25"/>
  <c r="O50" i="25"/>
  <c r="J49" i="25"/>
  <c r="I49" i="25"/>
  <c r="M49" i="25"/>
  <c r="L49" i="25"/>
  <c r="O49" i="25"/>
  <c r="J48" i="25"/>
  <c r="I48" i="25"/>
  <c r="M48" i="25"/>
  <c r="L48" i="25"/>
  <c r="O48" i="25"/>
  <c r="J47" i="25"/>
  <c r="I47" i="25"/>
  <c r="M47" i="25"/>
  <c r="L47" i="25"/>
  <c r="O47" i="25"/>
  <c r="J46" i="25"/>
  <c r="I46" i="25"/>
  <c r="M46" i="25"/>
  <c r="L46" i="25"/>
  <c r="O46" i="25"/>
  <c r="J45" i="25"/>
  <c r="I45" i="25"/>
  <c r="M45" i="25"/>
  <c r="L45" i="25"/>
  <c r="O45" i="25"/>
  <c r="BJ11" i="26"/>
  <c r="BJ9" i="26"/>
  <c r="BJ8" i="26"/>
  <c r="BJ10" i="27"/>
  <c r="BJ10" i="28"/>
  <c r="BJ8" i="28"/>
  <c r="O69" i="25"/>
  <c r="M69" i="25"/>
  <c r="I69" i="25"/>
  <c r="E69" i="25"/>
  <c r="BJ10" i="26"/>
  <c r="BJ11" i="27"/>
  <c r="BJ8" i="27"/>
  <c r="BJ9" i="27"/>
  <c r="BJ9" i="28"/>
  <c r="BJ11" i="28"/>
  <c r="N69" i="25"/>
  <c r="L69" i="25"/>
  <c r="J69" i="25"/>
  <c r="H69" i="25"/>
  <c r="F69" i="25"/>
  <c r="D69" i="25"/>
  <c r="K69" i="25"/>
  <c r="G69" i="25"/>
  <c r="BB6" i="25" l="1"/>
  <c r="C41" i="32"/>
  <c r="D3" i="31" s="1"/>
  <c r="C40" i="32"/>
  <c r="C3" i="31" s="1"/>
  <c r="C39" i="32"/>
  <c r="B3" i="31" s="1"/>
  <c r="D78" i="25"/>
  <c r="D76" i="25"/>
  <c r="D74" i="25"/>
  <c r="D72" i="25"/>
  <c r="D70" i="25"/>
  <c r="D77" i="25"/>
  <c r="D75" i="25"/>
  <c r="D73" i="25"/>
  <c r="D71" i="25"/>
  <c r="E78" i="25"/>
  <c r="E77" i="25"/>
  <c r="E75" i="25"/>
  <c r="E73" i="25"/>
  <c r="E71" i="25"/>
  <c r="E76" i="25"/>
  <c r="E74" i="25"/>
  <c r="E72" i="25"/>
  <c r="E70" i="25"/>
  <c r="F78" i="25"/>
  <c r="F76" i="25"/>
  <c r="F74" i="25"/>
  <c r="F77" i="25"/>
  <c r="F75" i="25"/>
  <c r="F73" i="25"/>
  <c r="F71" i="25"/>
  <c r="F72" i="25"/>
  <c r="F70" i="25"/>
  <c r="G78" i="25"/>
  <c r="G77" i="25"/>
  <c r="G75" i="25"/>
  <c r="G76" i="25"/>
  <c r="G74" i="25"/>
  <c r="G72" i="25"/>
  <c r="G70" i="25"/>
  <c r="G73" i="25"/>
  <c r="G71" i="25"/>
  <c r="H78" i="25"/>
  <c r="H76" i="25"/>
  <c r="H74" i="25"/>
  <c r="H72" i="25"/>
  <c r="H70" i="25"/>
  <c r="H77" i="25"/>
  <c r="H75" i="25"/>
  <c r="H73" i="25"/>
  <c r="H71" i="25"/>
  <c r="I78" i="25"/>
  <c r="I77" i="25"/>
  <c r="I75" i="25"/>
  <c r="I73" i="25"/>
  <c r="I71" i="25"/>
  <c r="I76" i="25"/>
  <c r="I74" i="25"/>
  <c r="I72" i="25"/>
  <c r="I70" i="25"/>
  <c r="J78" i="25"/>
  <c r="J76" i="25"/>
  <c r="J74" i="25"/>
  <c r="J77" i="25"/>
  <c r="J75" i="25"/>
  <c r="J73" i="25"/>
  <c r="J71" i="25"/>
  <c r="J72" i="25"/>
  <c r="J70" i="25"/>
  <c r="K78" i="25"/>
  <c r="K77" i="25"/>
  <c r="K75" i="25"/>
  <c r="K73" i="25"/>
  <c r="K76" i="25"/>
  <c r="K74" i="25"/>
  <c r="K72" i="25"/>
  <c r="K70" i="25"/>
  <c r="K71" i="25"/>
  <c r="L78" i="25"/>
  <c r="L76" i="25"/>
  <c r="L74" i="25"/>
  <c r="L72" i="25"/>
  <c r="L70" i="25"/>
  <c r="L77" i="25"/>
  <c r="L75" i="25"/>
  <c r="L73" i="25"/>
  <c r="L71" i="25"/>
  <c r="M78" i="25"/>
  <c r="M77" i="25"/>
  <c r="M75" i="25"/>
  <c r="M73" i="25"/>
  <c r="M71" i="25"/>
  <c r="M76" i="25"/>
  <c r="M74" i="25"/>
  <c r="M72" i="25"/>
  <c r="M70" i="25"/>
  <c r="N78" i="25"/>
  <c r="N76" i="25"/>
  <c r="N74" i="25"/>
  <c r="N77" i="25"/>
  <c r="N75" i="25"/>
  <c r="N73" i="25"/>
  <c r="N71" i="25"/>
  <c r="N72" i="25"/>
  <c r="N70" i="25"/>
  <c r="O78" i="25"/>
  <c r="O77" i="25"/>
  <c r="O75" i="25"/>
  <c r="O73" i="25"/>
  <c r="O76" i="25"/>
  <c r="O74" i="25"/>
  <c r="O72" i="25"/>
  <c r="O70" i="25"/>
  <c r="O71" i="25"/>
  <c r="BK11" i="28"/>
  <c r="BJ36" i="28"/>
  <c r="BJ30" i="28"/>
  <c r="BJ20" i="28"/>
  <c r="BJ30" i="27"/>
  <c r="BJ20" i="27"/>
  <c r="BJ38" i="27"/>
  <c r="BJ40" i="26"/>
  <c r="BJ19" i="27"/>
  <c r="BJ32" i="26"/>
  <c r="BJ22" i="26"/>
  <c r="BJ12" i="28"/>
  <c r="BJ13" i="28"/>
  <c r="BK8" i="28"/>
  <c r="BJ42" i="28"/>
  <c r="BJ43" i="28"/>
  <c r="BJ32" i="28"/>
  <c r="BJ33" i="28"/>
  <c r="BJ22" i="28"/>
  <c r="BJ23" i="28"/>
  <c r="BJ28" i="27"/>
  <c r="BJ29" i="27"/>
  <c r="BK10" i="27"/>
  <c r="BJ26" i="27"/>
  <c r="BJ27" i="27"/>
  <c r="BJ40" i="27"/>
  <c r="BJ39" i="27"/>
  <c r="BJ39" i="26"/>
  <c r="BJ38" i="26"/>
  <c r="BJ12" i="27"/>
  <c r="BJ13" i="27"/>
  <c r="BK9" i="26"/>
  <c r="BJ35" i="26"/>
  <c r="BJ34" i="26"/>
  <c r="BJ20" i="26"/>
  <c r="BK11" i="26"/>
  <c r="BJ19" i="26"/>
  <c r="BJ18" i="26"/>
  <c r="BJ15" i="28"/>
  <c r="BJ40" i="28"/>
  <c r="BK9" i="28"/>
  <c r="BJ35" i="28"/>
  <c r="BJ25" i="28"/>
  <c r="BJ34" i="27"/>
  <c r="BJ24" i="27"/>
  <c r="BK8" i="27"/>
  <c r="BJ43" i="27"/>
  <c r="BJ36" i="26"/>
  <c r="BJ18" i="27"/>
  <c r="BJ28" i="26"/>
  <c r="BJ27" i="26"/>
  <c r="BJ17" i="26"/>
  <c r="BJ18" i="28"/>
  <c r="BJ41" i="28"/>
  <c r="BJ31" i="28"/>
  <c r="BJ21" i="28"/>
  <c r="BJ33" i="27"/>
  <c r="BJ23" i="27"/>
  <c r="BJ41" i="27"/>
  <c r="BJ14" i="27"/>
  <c r="BJ33" i="26"/>
  <c r="BJ23" i="26"/>
  <c r="BJ16" i="26"/>
  <c r="BJ16" i="28"/>
  <c r="BJ17" i="28"/>
  <c r="BJ38" i="28"/>
  <c r="BJ39" i="28"/>
  <c r="BJ28" i="28"/>
  <c r="BJ29" i="28"/>
  <c r="BK10" i="28"/>
  <c r="BJ26" i="28"/>
  <c r="BJ27" i="28"/>
  <c r="BJ32" i="27"/>
  <c r="BJ31" i="27"/>
  <c r="BJ22" i="27"/>
  <c r="BJ25" i="27"/>
  <c r="BJ36" i="27"/>
  <c r="BJ37" i="27"/>
  <c r="BK8" i="26"/>
  <c r="BJ43" i="26"/>
  <c r="BJ42" i="26"/>
  <c r="BJ16" i="27"/>
  <c r="BJ15" i="27"/>
  <c r="BJ31" i="26"/>
  <c r="BJ30" i="26"/>
  <c r="BJ25" i="26"/>
  <c r="BJ24" i="26"/>
  <c r="BJ15" i="26"/>
  <c r="BJ14" i="26"/>
  <c r="BJ14" i="28"/>
  <c r="BJ19" i="28"/>
  <c r="BJ34" i="28"/>
  <c r="BJ24" i="28"/>
  <c r="BK9" i="27"/>
  <c r="BJ35" i="27"/>
  <c r="BJ21" i="27"/>
  <c r="BJ42" i="27"/>
  <c r="BJ41" i="26"/>
  <c r="BK11" i="27"/>
  <c r="BJ17" i="27"/>
  <c r="BK10" i="26"/>
  <c r="BJ26" i="26"/>
  <c r="BJ12" i="26"/>
  <c r="BJ13" i="26" s="1"/>
  <c r="BJ37" i="28"/>
  <c r="D45" i="25" l="1"/>
  <c r="D46" i="25"/>
  <c r="D47" i="25"/>
  <c r="D48" i="25"/>
  <c r="D49" i="25"/>
  <c r="D50" i="25"/>
  <c r="D51" i="25"/>
  <c r="D52" i="25"/>
  <c r="D53" i="25"/>
  <c r="D54" i="25"/>
  <c r="J60" i="25"/>
  <c r="J62" i="25"/>
  <c r="J64" i="25"/>
  <c r="J66" i="25"/>
  <c r="I60" i="25"/>
  <c r="I62" i="25"/>
  <c r="I64" i="25"/>
  <c r="I66" i="25"/>
  <c r="H60" i="25"/>
  <c r="H62" i="25"/>
  <c r="H64" i="25"/>
  <c r="H66" i="25"/>
  <c r="J59" i="25"/>
  <c r="J61" i="25"/>
  <c r="J63" i="25"/>
  <c r="J65" i="25"/>
  <c r="I59" i="25"/>
  <c r="I61" i="25"/>
  <c r="I63" i="25"/>
  <c r="I65" i="25"/>
  <c r="H59" i="25"/>
  <c r="H61" i="25"/>
  <c r="H63" i="25"/>
  <c r="H65" i="25"/>
  <c r="H58" i="25"/>
  <c r="BJ44" i="27"/>
  <c r="BJ45" i="27" s="1"/>
  <c r="BJ46" i="27" s="1"/>
  <c r="BJ47" i="27" s="1"/>
  <c r="BJ48" i="27" s="1"/>
  <c r="BJ44" i="28"/>
  <c r="BJ45" i="28" s="1"/>
  <c r="BJ46" i="28" s="1"/>
  <c r="BJ47" i="28" s="1"/>
  <c r="BJ48" i="28" s="1"/>
  <c r="BJ29" i="26"/>
  <c r="BJ21" i="26"/>
  <c r="BK20" i="26"/>
  <c r="BL11" i="27"/>
  <c r="BK19" i="27"/>
  <c r="BK18" i="27"/>
  <c r="BK36" i="27"/>
  <c r="BL9" i="27"/>
  <c r="BK35" i="27"/>
  <c r="BK34" i="27"/>
  <c r="BK28" i="28"/>
  <c r="BL11" i="26"/>
  <c r="BK19" i="26"/>
  <c r="BK28" i="26"/>
  <c r="BK23" i="26"/>
  <c r="BK22" i="26"/>
  <c r="BK17" i="27"/>
  <c r="BK16" i="27"/>
  <c r="BK39" i="27"/>
  <c r="BK33" i="27"/>
  <c r="BK31" i="28"/>
  <c r="BK17" i="26"/>
  <c r="BK31" i="26"/>
  <c r="BL8" i="26"/>
  <c r="BK20" i="27"/>
  <c r="BK27" i="28"/>
  <c r="BK36" i="28"/>
  <c r="BK33" i="26"/>
  <c r="BK40" i="26"/>
  <c r="BK22" i="27"/>
  <c r="BK24" i="28"/>
  <c r="BK38" i="28"/>
  <c r="BK19" i="28"/>
  <c r="BJ37" i="26"/>
  <c r="BK25" i="26"/>
  <c r="BK24" i="26"/>
  <c r="BK15" i="27"/>
  <c r="BK14" i="27"/>
  <c r="BK41" i="27"/>
  <c r="BK40" i="27"/>
  <c r="BK31" i="27"/>
  <c r="BK30" i="27"/>
  <c r="BK33" i="28"/>
  <c r="BK32" i="28"/>
  <c r="BK15" i="26"/>
  <c r="BK14" i="26"/>
  <c r="BL10" i="26"/>
  <c r="BK27" i="26"/>
  <c r="BK26" i="26"/>
  <c r="BK12" i="27"/>
  <c r="BL8" i="27"/>
  <c r="BK43" i="27"/>
  <c r="BK42" i="27"/>
  <c r="BK28" i="27"/>
  <c r="BL9" i="28"/>
  <c r="BK35" i="28"/>
  <c r="BK34" i="28"/>
  <c r="BK12" i="26"/>
  <c r="BK13" i="26" s="1"/>
  <c r="BL9" i="26"/>
  <c r="BK35" i="26"/>
  <c r="BK34" i="26"/>
  <c r="BK39" i="26"/>
  <c r="BK38" i="26"/>
  <c r="BK25" i="27"/>
  <c r="BK24" i="27"/>
  <c r="BK23" i="28"/>
  <c r="BK22" i="28"/>
  <c r="BK41" i="28"/>
  <c r="BK40" i="28"/>
  <c r="BK12" i="28"/>
  <c r="BK18" i="26"/>
  <c r="BK32" i="26"/>
  <c r="BK36" i="26"/>
  <c r="BL10" i="27"/>
  <c r="BK27" i="27"/>
  <c r="BK26" i="27"/>
  <c r="BK20" i="28"/>
  <c r="BL8" i="28"/>
  <c r="BK43" i="28"/>
  <c r="BK42" i="28"/>
  <c r="BK15" i="28"/>
  <c r="BK14" i="28"/>
  <c r="BK13" i="27"/>
  <c r="BK13" i="28"/>
  <c r="BK38" i="27"/>
  <c r="BK32" i="27"/>
  <c r="BK30" i="28"/>
  <c r="BK16" i="26"/>
  <c r="BK30" i="26"/>
  <c r="BK43" i="26"/>
  <c r="BK42" i="26"/>
  <c r="BL10" i="28"/>
  <c r="BK26" i="28"/>
  <c r="BK17" i="28"/>
  <c r="BK16" i="28"/>
  <c r="BK41" i="26"/>
  <c r="BK23" i="27"/>
  <c r="BK25" i="28"/>
  <c r="BK39" i="28"/>
  <c r="BL11" i="28"/>
  <c r="BK18" i="28"/>
  <c r="BJ44" i="26" l="1"/>
  <c r="BJ45" i="26" s="1"/>
  <c r="BJ46" i="26" s="1"/>
  <c r="BJ47" i="26" s="1"/>
  <c r="BJ48" i="26" s="1"/>
  <c r="B9" i="26" s="1"/>
  <c r="C10" i="29" s="1"/>
  <c r="I67" i="25"/>
  <c r="N54" i="25"/>
  <c r="P54" i="25"/>
  <c r="Q54" i="25" s="1"/>
  <c r="N52" i="25"/>
  <c r="P52" i="25"/>
  <c r="Q52" i="25" s="1"/>
  <c r="N50" i="25"/>
  <c r="P50" i="25"/>
  <c r="Q50" i="25" s="1"/>
  <c r="N48" i="25"/>
  <c r="P48" i="25"/>
  <c r="Q48" i="25" s="1"/>
  <c r="N46" i="25"/>
  <c r="P46" i="25"/>
  <c r="Q46" i="25" s="1"/>
  <c r="H67" i="25"/>
  <c r="J67" i="25"/>
  <c r="P53" i="25"/>
  <c r="Q53" i="25" s="1"/>
  <c r="N53" i="25"/>
  <c r="P51" i="25"/>
  <c r="Q51" i="25" s="1"/>
  <c r="N51" i="25"/>
  <c r="P49" i="25"/>
  <c r="Q49" i="25" s="1"/>
  <c r="N49" i="25"/>
  <c r="P47" i="25"/>
  <c r="Q47" i="25" s="1"/>
  <c r="N47" i="25"/>
  <c r="P45" i="25"/>
  <c r="N45" i="25"/>
  <c r="B10" i="28"/>
  <c r="C29" i="29" s="1"/>
  <c r="B9" i="28"/>
  <c r="C28" i="29" s="1"/>
  <c r="B8" i="28"/>
  <c r="C27" i="29" s="1"/>
  <c r="B7" i="28"/>
  <c r="C26" i="29" s="1"/>
  <c r="B6" i="28"/>
  <c r="C25" i="29" s="1"/>
  <c r="B5" i="28"/>
  <c r="C24" i="29" s="1"/>
  <c r="B4" i="28"/>
  <c r="C23" i="29" s="1"/>
  <c r="B34" i="28"/>
  <c r="B33" i="28"/>
  <c r="B32" i="28"/>
  <c r="B31" i="28"/>
  <c r="B30" i="28"/>
  <c r="B29" i="28"/>
  <c r="B28" i="28"/>
  <c r="B27" i="28"/>
  <c r="B26" i="28"/>
  <c r="B25" i="28"/>
  <c r="B24" i="28"/>
  <c r="B23" i="28"/>
  <c r="B22" i="28"/>
  <c r="B21" i="28"/>
  <c r="B20" i="28"/>
  <c r="B19" i="28"/>
  <c r="B18" i="28"/>
  <c r="B17" i="28"/>
  <c r="B16" i="28"/>
  <c r="B15" i="28"/>
  <c r="B14" i="28"/>
  <c r="B13" i="28"/>
  <c r="B12" i="28"/>
  <c r="B11" i="28"/>
  <c r="B3" i="28"/>
  <c r="C22" i="29" s="1"/>
  <c r="B10" i="27"/>
  <c r="C20" i="29" s="1"/>
  <c r="B9" i="27"/>
  <c r="C19" i="29" s="1"/>
  <c r="B8" i="27"/>
  <c r="C18" i="29" s="1"/>
  <c r="B7" i="27"/>
  <c r="C17" i="29" s="1"/>
  <c r="B6" i="27"/>
  <c r="C16" i="29" s="1"/>
  <c r="B5" i="27"/>
  <c r="C15" i="29" s="1"/>
  <c r="B4" i="27"/>
  <c r="C14" i="29" s="1"/>
  <c r="B3" i="27"/>
  <c r="C13" i="29" s="1"/>
  <c r="B34" i="27"/>
  <c r="B33" i="27"/>
  <c r="B32" i="27"/>
  <c r="B31" i="27"/>
  <c r="B30" i="27"/>
  <c r="B29" i="27"/>
  <c r="B28" i="27"/>
  <c r="B27" i="27"/>
  <c r="B26" i="27"/>
  <c r="B25" i="27"/>
  <c r="B24" i="27"/>
  <c r="B23" i="27"/>
  <c r="B22" i="27"/>
  <c r="B21" i="27"/>
  <c r="B20" i="27"/>
  <c r="B19" i="27"/>
  <c r="B18" i="27"/>
  <c r="B17" i="27"/>
  <c r="B16" i="27"/>
  <c r="B15" i="27"/>
  <c r="B14" i="27"/>
  <c r="B13" i="27"/>
  <c r="B12" i="27"/>
  <c r="B11" i="27"/>
  <c r="B10" i="26"/>
  <c r="C11" i="29" s="1"/>
  <c r="BK21" i="28"/>
  <c r="BK29" i="27"/>
  <c r="BK21" i="27"/>
  <c r="BK29" i="28"/>
  <c r="BK21" i="26"/>
  <c r="BM11" i="28"/>
  <c r="BL19" i="28"/>
  <c r="BL18" i="28"/>
  <c r="BL36" i="28"/>
  <c r="BM10" i="27"/>
  <c r="BL27" i="27"/>
  <c r="BL26" i="27"/>
  <c r="BL23" i="28"/>
  <c r="BL22" i="28"/>
  <c r="BL41" i="26"/>
  <c r="BL40" i="26"/>
  <c r="BL31" i="26"/>
  <c r="BL30" i="26"/>
  <c r="BM9" i="28"/>
  <c r="BL35" i="28"/>
  <c r="BL34" i="28"/>
  <c r="BL36" i="27"/>
  <c r="BL25" i="26"/>
  <c r="BL24" i="26"/>
  <c r="BL15" i="26"/>
  <c r="BL14" i="26"/>
  <c r="BL33" i="27"/>
  <c r="BL32" i="27"/>
  <c r="BL15" i="27"/>
  <c r="BL14" i="27"/>
  <c r="BL17" i="28"/>
  <c r="BL16" i="28"/>
  <c r="BL39" i="28"/>
  <c r="BL38" i="28"/>
  <c r="BL25" i="27"/>
  <c r="BL24" i="27"/>
  <c r="BL20" i="28"/>
  <c r="BM8" i="26"/>
  <c r="BL43" i="26"/>
  <c r="BL28" i="26"/>
  <c r="BL32" i="28"/>
  <c r="BL38" i="27"/>
  <c r="BL27" i="26"/>
  <c r="BL12" i="26"/>
  <c r="BL35" i="27"/>
  <c r="BL12" i="27"/>
  <c r="BL13" i="27"/>
  <c r="BK37" i="26"/>
  <c r="BK37" i="28"/>
  <c r="BK29" i="26"/>
  <c r="BK37" i="27"/>
  <c r="BL15" i="28"/>
  <c r="BL14" i="28"/>
  <c r="BL41" i="28"/>
  <c r="BL40" i="28"/>
  <c r="BL23" i="27"/>
  <c r="BL22" i="27"/>
  <c r="BM10" i="28"/>
  <c r="BL27" i="28"/>
  <c r="BL26" i="28"/>
  <c r="BL36" i="26"/>
  <c r="BM9" i="26"/>
  <c r="BL35" i="26"/>
  <c r="BL34" i="26"/>
  <c r="BL31" i="28"/>
  <c r="BL30" i="28"/>
  <c r="BL41" i="27"/>
  <c r="BL40" i="27"/>
  <c r="BL20" i="26"/>
  <c r="BM11" i="26"/>
  <c r="BL19" i="26"/>
  <c r="BL18" i="26"/>
  <c r="BL28" i="27"/>
  <c r="BM11" i="27"/>
  <c r="BL19" i="27"/>
  <c r="BL18" i="27"/>
  <c r="BL12" i="28"/>
  <c r="BM8" i="28"/>
  <c r="BL43" i="28"/>
  <c r="BL42" i="28"/>
  <c r="BL20" i="27"/>
  <c r="BL25" i="28"/>
  <c r="BL24" i="28"/>
  <c r="BL39" i="26"/>
  <c r="BL38" i="26"/>
  <c r="BL33" i="26"/>
  <c r="BL32" i="26"/>
  <c r="BL28" i="28"/>
  <c r="BM8" i="27"/>
  <c r="BL43" i="27"/>
  <c r="BL42" i="27"/>
  <c r="BL23" i="26"/>
  <c r="BL22" i="26"/>
  <c r="BL17" i="26"/>
  <c r="BL16" i="26"/>
  <c r="BL31" i="27"/>
  <c r="BL30" i="27"/>
  <c r="BL17" i="27"/>
  <c r="BL16" i="27"/>
  <c r="BL13" i="26"/>
  <c r="BL42" i="26"/>
  <c r="BL33" i="28"/>
  <c r="BL39" i="27"/>
  <c r="BM10" i="26"/>
  <c r="BL26" i="26"/>
  <c r="BM9" i="27"/>
  <c r="BL34" i="27"/>
  <c r="BL13" i="28"/>
  <c r="B26" i="26" l="1"/>
  <c r="B18" i="26"/>
  <c r="B34" i="26"/>
  <c r="B14" i="26"/>
  <c r="B22" i="26"/>
  <c r="B30" i="26"/>
  <c r="B6" i="26"/>
  <c r="C7" i="29" s="1"/>
  <c r="B12" i="26"/>
  <c r="B16" i="26"/>
  <c r="B20" i="26"/>
  <c r="B24" i="26"/>
  <c r="B28" i="26"/>
  <c r="B32" i="26"/>
  <c r="B4" i="26"/>
  <c r="C5" i="29" s="1"/>
  <c r="B8" i="26"/>
  <c r="C9" i="29" s="1"/>
  <c r="B11" i="26"/>
  <c r="B13" i="26"/>
  <c r="B15" i="26"/>
  <c r="B17" i="26"/>
  <c r="B19" i="26"/>
  <c r="B21" i="26"/>
  <c r="B23" i="26"/>
  <c r="B25" i="26"/>
  <c r="B27" i="26"/>
  <c r="B29" i="26"/>
  <c r="B31" i="26"/>
  <c r="B33" i="26"/>
  <c r="B3" i="26"/>
  <c r="C4" i="29" s="1"/>
  <c r="B5" i="26"/>
  <c r="C6" i="29" s="1"/>
  <c r="B7" i="26"/>
  <c r="C8" i="29" s="1"/>
  <c r="BK44" i="26"/>
  <c r="BK45" i="26" s="1"/>
  <c r="BK46" i="26" s="1"/>
  <c r="BK47" i="26" s="1"/>
  <c r="BK48" i="26" s="1"/>
  <c r="C3" i="26" s="1"/>
  <c r="D4" i="29" s="1"/>
  <c r="BK44" i="27"/>
  <c r="BK45" i="27" s="1"/>
  <c r="BK46" i="27" s="1"/>
  <c r="BK47" i="27" s="1"/>
  <c r="BK48" i="27" s="1"/>
  <c r="BK44" i="28"/>
  <c r="BK45" i="28" s="1"/>
  <c r="BK46" i="28" s="1"/>
  <c r="BK47" i="28" s="1"/>
  <c r="BK48" i="28" s="1"/>
  <c r="C10" i="28" s="1"/>
  <c r="D29" i="29" s="1"/>
  <c r="Q55" i="25"/>
  <c r="Q45" i="25"/>
  <c r="C3" i="27"/>
  <c r="D13" i="29" s="1"/>
  <c r="C10" i="27"/>
  <c r="D20" i="29" s="1"/>
  <c r="C6" i="27"/>
  <c r="D16" i="29" s="1"/>
  <c r="C5" i="27"/>
  <c r="D15" i="29" s="1"/>
  <c r="C4" i="27"/>
  <c r="D14" i="29" s="1"/>
  <c r="C9" i="27"/>
  <c r="D19" i="29" s="1"/>
  <c r="C8" i="27"/>
  <c r="D18" i="29" s="1"/>
  <c r="C7" i="27"/>
  <c r="D17" i="29" s="1"/>
  <c r="C34" i="27"/>
  <c r="C33" i="27"/>
  <c r="C32" i="27"/>
  <c r="C31" i="27"/>
  <c r="C30" i="27"/>
  <c r="C29" i="27"/>
  <c r="C28" i="27"/>
  <c r="C27" i="27"/>
  <c r="C26" i="27"/>
  <c r="C25" i="27"/>
  <c r="C24" i="27"/>
  <c r="C23" i="27"/>
  <c r="C22" i="27"/>
  <c r="C21" i="27"/>
  <c r="C20" i="27"/>
  <c r="C19" i="27"/>
  <c r="C18" i="27"/>
  <c r="C17" i="27"/>
  <c r="C16" i="27"/>
  <c r="C15" i="27"/>
  <c r="C14" i="27"/>
  <c r="C13" i="27"/>
  <c r="C12" i="27"/>
  <c r="C11" i="27"/>
  <c r="BL29" i="28"/>
  <c r="BL29" i="27"/>
  <c r="BL37" i="26"/>
  <c r="BL21" i="28"/>
  <c r="BL37" i="28"/>
  <c r="BM28" i="27"/>
  <c r="BM25" i="26"/>
  <c r="BM24" i="26"/>
  <c r="BM39" i="27"/>
  <c r="BM38" i="27"/>
  <c r="BM41" i="26"/>
  <c r="BM40" i="26"/>
  <c r="BM39" i="28"/>
  <c r="BM38" i="28"/>
  <c r="BN11" i="27"/>
  <c r="BM19" i="27"/>
  <c r="BM18" i="27"/>
  <c r="BM12" i="26"/>
  <c r="BN9" i="28"/>
  <c r="BM35" i="28"/>
  <c r="BM34" i="28"/>
  <c r="BM28" i="26"/>
  <c r="BN10" i="28"/>
  <c r="BM27" i="28"/>
  <c r="BM26" i="28"/>
  <c r="BM20" i="27"/>
  <c r="BN11" i="28"/>
  <c r="BM19" i="28"/>
  <c r="BM18" i="28"/>
  <c r="BM31" i="27"/>
  <c r="BM30" i="27"/>
  <c r="BN10" i="26"/>
  <c r="BM26" i="26"/>
  <c r="BN8" i="26"/>
  <c r="BM36" i="28"/>
  <c r="BM16" i="27"/>
  <c r="BM14" i="26"/>
  <c r="BM32" i="28"/>
  <c r="BM30" i="26"/>
  <c r="BM24" i="28"/>
  <c r="BM22" i="27"/>
  <c r="BM16" i="28"/>
  <c r="BL21" i="27"/>
  <c r="BL21" i="26"/>
  <c r="BL29" i="26"/>
  <c r="BL37" i="27"/>
  <c r="BM33" i="27"/>
  <c r="BM32" i="27"/>
  <c r="BM20" i="26"/>
  <c r="BN8" i="27"/>
  <c r="BM43" i="27"/>
  <c r="BM42" i="27"/>
  <c r="BM36" i="26"/>
  <c r="BN8" i="28"/>
  <c r="BM43" i="28"/>
  <c r="BM42" i="28"/>
  <c r="BM15" i="27"/>
  <c r="BM14" i="27"/>
  <c r="BM17" i="26"/>
  <c r="BM16" i="26"/>
  <c r="BM31" i="28"/>
  <c r="BM30" i="28"/>
  <c r="BM33" i="26"/>
  <c r="BM32" i="26"/>
  <c r="BM23" i="28"/>
  <c r="BM22" i="28"/>
  <c r="BM25" i="27"/>
  <c r="BM24" i="27"/>
  <c r="BM15" i="28"/>
  <c r="BM14" i="28"/>
  <c r="BN9" i="27"/>
  <c r="BM35" i="27"/>
  <c r="BM34" i="27"/>
  <c r="BM23" i="26"/>
  <c r="BM22" i="26"/>
  <c r="BM41" i="27"/>
  <c r="BM40" i="27"/>
  <c r="BM39" i="26"/>
  <c r="BM38" i="26"/>
  <c r="BM41" i="28"/>
  <c r="BM40" i="28"/>
  <c r="BM12" i="27"/>
  <c r="BN11" i="26"/>
  <c r="BM19" i="26"/>
  <c r="BM18" i="26"/>
  <c r="BM28" i="28"/>
  <c r="BN9" i="26"/>
  <c r="BM35" i="26"/>
  <c r="BM34" i="26"/>
  <c r="BM20" i="28"/>
  <c r="BN10" i="27"/>
  <c r="BM27" i="27"/>
  <c r="BM26" i="27"/>
  <c r="BM12" i="28"/>
  <c r="BM13" i="26"/>
  <c r="BM13" i="28"/>
  <c r="BM27" i="26"/>
  <c r="BM36" i="27"/>
  <c r="BM43" i="26"/>
  <c r="BM42" i="26"/>
  <c r="BM17" i="27"/>
  <c r="BM15" i="26"/>
  <c r="BM33" i="28"/>
  <c r="BM31" i="26"/>
  <c r="BM25" i="28"/>
  <c r="BM23" i="27"/>
  <c r="BM17" i="28"/>
  <c r="BM13" i="27"/>
  <c r="C11" i="26" l="1"/>
  <c r="C27" i="26"/>
  <c r="C19" i="26"/>
  <c r="C10" i="26"/>
  <c r="D11" i="29" s="1"/>
  <c r="C15" i="26"/>
  <c r="C23" i="26"/>
  <c r="C31" i="26"/>
  <c r="C7" i="26"/>
  <c r="D8" i="29" s="1"/>
  <c r="C13" i="26"/>
  <c r="C17" i="26"/>
  <c r="C21" i="26"/>
  <c r="C25" i="26"/>
  <c r="C29" i="26"/>
  <c r="C33" i="26"/>
  <c r="C5" i="26"/>
  <c r="D6" i="29" s="1"/>
  <c r="C9" i="26"/>
  <c r="D10" i="29" s="1"/>
  <c r="C12" i="28"/>
  <c r="C14" i="28"/>
  <c r="C16" i="28"/>
  <c r="C18" i="28"/>
  <c r="C20" i="28"/>
  <c r="C22" i="28"/>
  <c r="C24" i="28"/>
  <c r="C26" i="28"/>
  <c r="C28" i="28"/>
  <c r="C30" i="28"/>
  <c r="C32" i="28"/>
  <c r="C34" i="28"/>
  <c r="C5" i="28"/>
  <c r="D24" i="29" s="1"/>
  <c r="C7" i="28"/>
  <c r="D26" i="29" s="1"/>
  <c r="C9" i="28"/>
  <c r="D28" i="29" s="1"/>
  <c r="C3" i="28"/>
  <c r="D22" i="29" s="1"/>
  <c r="C12" i="26"/>
  <c r="C14" i="26"/>
  <c r="C16" i="26"/>
  <c r="C18" i="26"/>
  <c r="C20" i="26"/>
  <c r="C22" i="26"/>
  <c r="C24" i="26"/>
  <c r="C26" i="26"/>
  <c r="C28" i="26"/>
  <c r="C30" i="26"/>
  <c r="C32" i="26"/>
  <c r="C34" i="26"/>
  <c r="C4" i="26"/>
  <c r="D5" i="29" s="1"/>
  <c r="C6" i="26"/>
  <c r="D7" i="29" s="1"/>
  <c r="C8" i="26"/>
  <c r="D9" i="29" s="1"/>
  <c r="C11" i="28"/>
  <c r="C13" i="28"/>
  <c r="C15" i="28"/>
  <c r="C17" i="28"/>
  <c r="C19" i="28"/>
  <c r="C21" i="28"/>
  <c r="C23" i="28"/>
  <c r="C25" i="28"/>
  <c r="C27" i="28"/>
  <c r="C29" i="28"/>
  <c r="C31" i="28"/>
  <c r="C33" i="28"/>
  <c r="C4" i="28"/>
  <c r="D23" i="29" s="1"/>
  <c r="C6" i="28"/>
  <c r="D25" i="29" s="1"/>
  <c r="C8" i="28"/>
  <c r="D27" i="29" s="1"/>
  <c r="BL44" i="26"/>
  <c r="BL45" i="26" s="1"/>
  <c r="BL46" i="26" s="1"/>
  <c r="BL47" i="26" s="1"/>
  <c r="BL48" i="26" s="1"/>
  <c r="D3" i="26" s="1"/>
  <c r="E4" i="29" s="1"/>
  <c r="BL44" i="27"/>
  <c r="BL45" i="27" s="1"/>
  <c r="BL46" i="27" s="1"/>
  <c r="BL47" i="27" s="1"/>
  <c r="BL48" i="27" s="1"/>
  <c r="D10" i="27" s="1"/>
  <c r="E20" i="29" s="1"/>
  <c r="BL44" i="28"/>
  <c r="BL45" i="28" s="1"/>
  <c r="BL46" i="28" s="1"/>
  <c r="BL47" i="28" s="1"/>
  <c r="BL48" i="28" s="1"/>
  <c r="D3" i="28" s="1"/>
  <c r="E22" i="29" s="1"/>
  <c r="BM37" i="27"/>
  <c r="BM29" i="28"/>
  <c r="BM21" i="26"/>
  <c r="BM21" i="27"/>
  <c r="BM29" i="27"/>
  <c r="BN20" i="27"/>
  <c r="BO9" i="26"/>
  <c r="BN35" i="26"/>
  <c r="BN34" i="26"/>
  <c r="BN12" i="26"/>
  <c r="BN41" i="26"/>
  <c r="BN40" i="26"/>
  <c r="BN23" i="26"/>
  <c r="BN22" i="26"/>
  <c r="BN33" i="27"/>
  <c r="BN32" i="27"/>
  <c r="BN15" i="28"/>
  <c r="BN14" i="28"/>
  <c r="BN25" i="28"/>
  <c r="BN24" i="28"/>
  <c r="BN31" i="28"/>
  <c r="BN30" i="28"/>
  <c r="BO11" i="27"/>
  <c r="BN19" i="27"/>
  <c r="BN18" i="27"/>
  <c r="BO8" i="27"/>
  <c r="BN23" i="27"/>
  <c r="BN33" i="26"/>
  <c r="BN15" i="26"/>
  <c r="BO8" i="26"/>
  <c r="BN42" i="26"/>
  <c r="BO9" i="27"/>
  <c r="BN34" i="27"/>
  <c r="BO10" i="28"/>
  <c r="BN28" i="28"/>
  <c r="BN16" i="27"/>
  <c r="BN38" i="28"/>
  <c r="BN40" i="27"/>
  <c r="BM21" i="28"/>
  <c r="BM37" i="26"/>
  <c r="BM37" i="28"/>
  <c r="BM29" i="26"/>
  <c r="BN25" i="27"/>
  <c r="BN24" i="27"/>
  <c r="BN31" i="26"/>
  <c r="BN30" i="26"/>
  <c r="BN17" i="26"/>
  <c r="BN16" i="26"/>
  <c r="BN36" i="26"/>
  <c r="BO10" i="26"/>
  <c r="BN27" i="26"/>
  <c r="BN26" i="26"/>
  <c r="BN28" i="27"/>
  <c r="BO11" i="28"/>
  <c r="BN19" i="28"/>
  <c r="BN18" i="28"/>
  <c r="BN20" i="28"/>
  <c r="BO9" i="28"/>
  <c r="BN35" i="28"/>
  <c r="BN34" i="28"/>
  <c r="BN15" i="27"/>
  <c r="BN14" i="27"/>
  <c r="BN41" i="28"/>
  <c r="BN40" i="28"/>
  <c r="BN39" i="27"/>
  <c r="BN38" i="27"/>
  <c r="BO10" i="27"/>
  <c r="BN27" i="27"/>
  <c r="BN26" i="27"/>
  <c r="BN28" i="26"/>
  <c r="BO11" i="26"/>
  <c r="BN19" i="26"/>
  <c r="BN18" i="26"/>
  <c r="BN39" i="26"/>
  <c r="BN38" i="26"/>
  <c r="BN25" i="26"/>
  <c r="BN24" i="26"/>
  <c r="BN31" i="27"/>
  <c r="BN30" i="27"/>
  <c r="BN17" i="28"/>
  <c r="BN16" i="28"/>
  <c r="BN23" i="28"/>
  <c r="BN22" i="28"/>
  <c r="BN33" i="28"/>
  <c r="BN32" i="28"/>
  <c r="BN12" i="27"/>
  <c r="BO8" i="28"/>
  <c r="BN43" i="28"/>
  <c r="BN42" i="28"/>
  <c r="BN36" i="27"/>
  <c r="BN13" i="26"/>
  <c r="BN13" i="27"/>
  <c r="BN36" i="28"/>
  <c r="BN43" i="27"/>
  <c r="BN42" i="27"/>
  <c r="BN22" i="27"/>
  <c r="BN32" i="26"/>
  <c r="BN14" i="26"/>
  <c r="BN43" i="26"/>
  <c r="BN20" i="26"/>
  <c r="BN35" i="27"/>
  <c r="BN12" i="28"/>
  <c r="BN27" i="28"/>
  <c r="BN26" i="28"/>
  <c r="BN17" i="27"/>
  <c r="BN39" i="28"/>
  <c r="BN41" i="27"/>
  <c r="BN13" i="28"/>
  <c r="D12" i="27" l="1"/>
  <c r="D14" i="27"/>
  <c r="D16" i="27"/>
  <c r="D18" i="27"/>
  <c r="D20" i="27"/>
  <c r="D22" i="27"/>
  <c r="D24" i="27"/>
  <c r="D26" i="27"/>
  <c r="D28" i="27"/>
  <c r="D30" i="27"/>
  <c r="D32" i="27"/>
  <c r="D34" i="27"/>
  <c r="D5" i="27"/>
  <c r="E15" i="29" s="1"/>
  <c r="D7" i="27"/>
  <c r="E17" i="29" s="1"/>
  <c r="D9" i="27"/>
  <c r="E19" i="29" s="1"/>
  <c r="D3" i="27"/>
  <c r="E13" i="29" s="1"/>
  <c r="D11" i="27"/>
  <c r="D13" i="27"/>
  <c r="D15" i="27"/>
  <c r="D17" i="27"/>
  <c r="D19" i="27"/>
  <c r="D21" i="27"/>
  <c r="D23" i="27"/>
  <c r="D25" i="27"/>
  <c r="D27" i="27"/>
  <c r="D29" i="27"/>
  <c r="D31" i="27"/>
  <c r="D33" i="27"/>
  <c r="D4" i="27"/>
  <c r="E14" i="29" s="1"/>
  <c r="D6" i="27"/>
  <c r="E16" i="29" s="1"/>
  <c r="D8" i="27"/>
  <c r="E18" i="29" s="1"/>
  <c r="D11" i="26"/>
  <c r="D27" i="26"/>
  <c r="D19" i="26"/>
  <c r="D10" i="26"/>
  <c r="E11" i="29" s="1"/>
  <c r="D15" i="26"/>
  <c r="D23" i="26"/>
  <c r="D31" i="26"/>
  <c r="D7" i="26"/>
  <c r="E8" i="29" s="1"/>
  <c r="D13" i="26"/>
  <c r="D17" i="26"/>
  <c r="D21" i="26"/>
  <c r="D25" i="26"/>
  <c r="D29" i="26"/>
  <c r="D33" i="26"/>
  <c r="D5" i="26"/>
  <c r="E6" i="29" s="1"/>
  <c r="D9" i="26"/>
  <c r="E10" i="29" s="1"/>
  <c r="D12" i="26"/>
  <c r="D14" i="26"/>
  <c r="D16" i="26"/>
  <c r="D18" i="26"/>
  <c r="D20" i="26"/>
  <c r="D22" i="26"/>
  <c r="D24" i="26"/>
  <c r="D26" i="26"/>
  <c r="D28" i="26"/>
  <c r="D30" i="26"/>
  <c r="D32" i="26"/>
  <c r="D34" i="26"/>
  <c r="D4" i="26"/>
  <c r="E5" i="29" s="1"/>
  <c r="D6" i="26"/>
  <c r="E7" i="29" s="1"/>
  <c r="D8" i="26"/>
  <c r="E9" i="29" s="1"/>
  <c r="D13" i="28"/>
  <c r="D17" i="28"/>
  <c r="D21" i="28"/>
  <c r="D25" i="28"/>
  <c r="D29" i="28"/>
  <c r="D33" i="28"/>
  <c r="D6" i="28"/>
  <c r="E25" i="29" s="1"/>
  <c r="D10" i="28"/>
  <c r="E29" i="29" s="1"/>
  <c r="D11" i="28"/>
  <c r="D15" i="28"/>
  <c r="D19" i="28"/>
  <c r="D23" i="28"/>
  <c r="D27" i="28"/>
  <c r="D31" i="28"/>
  <c r="D4" i="28"/>
  <c r="E23" i="29" s="1"/>
  <c r="D8" i="28"/>
  <c r="E27" i="29" s="1"/>
  <c r="D12" i="28"/>
  <c r="D14" i="28"/>
  <c r="D16" i="28"/>
  <c r="D18" i="28"/>
  <c r="D20" i="28"/>
  <c r="D22" i="28"/>
  <c r="D24" i="28"/>
  <c r="D26" i="28"/>
  <c r="D28" i="28"/>
  <c r="D30" i="28"/>
  <c r="D32" i="28"/>
  <c r="D34" i="28"/>
  <c r="D5" i="28"/>
  <c r="E24" i="29" s="1"/>
  <c r="D7" i="28"/>
  <c r="E26" i="29" s="1"/>
  <c r="D9" i="28"/>
  <c r="E28" i="29" s="1"/>
  <c r="BM44" i="28"/>
  <c r="BM45" i="28" s="1"/>
  <c r="BM46" i="28" s="1"/>
  <c r="BM47" i="28" s="1"/>
  <c r="BM48" i="28" s="1"/>
  <c r="E3" i="28" s="1"/>
  <c r="F22" i="29" s="1"/>
  <c r="BM44" i="27"/>
  <c r="BM45" i="27" s="1"/>
  <c r="BM46" i="27" s="1"/>
  <c r="BM47" i="27" s="1"/>
  <c r="BM48" i="27" s="1"/>
  <c r="E3" i="27" s="1"/>
  <c r="F13" i="29" s="1"/>
  <c r="BM44" i="26"/>
  <c r="BM45" i="26" s="1"/>
  <c r="BM46" i="26" s="1"/>
  <c r="BM47" i="26" s="1"/>
  <c r="BM48" i="26" s="1"/>
  <c r="E9" i="26" s="1"/>
  <c r="F10" i="29" s="1"/>
  <c r="BN21" i="26"/>
  <c r="BN37" i="27"/>
  <c r="BN21" i="28"/>
  <c r="BN37" i="26"/>
  <c r="BN29" i="28"/>
  <c r="BO39" i="28"/>
  <c r="BO38" i="28"/>
  <c r="BP10" i="28"/>
  <c r="BO27" i="28"/>
  <c r="BO26" i="28"/>
  <c r="BO31" i="27"/>
  <c r="BO30" i="27"/>
  <c r="BO41" i="26"/>
  <c r="BO40" i="26"/>
  <c r="BO15" i="26"/>
  <c r="BO14" i="26"/>
  <c r="BO25" i="27"/>
  <c r="BO24" i="27"/>
  <c r="BO39" i="27"/>
  <c r="BO38" i="27"/>
  <c r="BO16" i="27"/>
  <c r="BO30" i="28"/>
  <c r="BO16" i="28"/>
  <c r="BO22" i="26"/>
  <c r="BO35" i="26"/>
  <c r="BO25" i="28"/>
  <c r="BO28" i="27"/>
  <c r="BO43" i="26"/>
  <c r="BO12" i="26"/>
  <c r="BO27" i="27"/>
  <c r="BO36" i="27"/>
  <c r="BO19" i="27"/>
  <c r="BO28" i="28"/>
  <c r="BO19" i="28"/>
  <c r="BO20" i="26"/>
  <c r="BO32" i="26"/>
  <c r="BN37" i="28"/>
  <c r="BN29" i="26"/>
  <c r="BN29" i="27"/>
  <c r="BN21" i="27"/>
  <c r="BP8" i="28"/>
  <c r="BO43" i="28"/>
  <c r="BO42" i="28"/>
  <c r="BO23" i="28"/>
  <c r="BO22" i="28"/>
  <c r="BP9" i="27"/>
  <c r="BO35" i="27"/>
  <c r="BO34" i="27"/>
  <c r="BO36" i="26"/>
  <c r="BP11" i="26"/>
  <c r="BO19" i="26"/>
  <c r="BO18" i="26"/>
  <c r="BO20" i="27"/>
  <c r="BP8" i="27"/>
  <c r="BO43" i="27"/>
  <c r="BO42" i="27"/>
  <c r="BO12" i="27"/>
  <c r="BP9" i="28"/>
  <c r="BO35" i="28"/>
  <c r="BO34" i="28"/>
  <c r="BO12" i="28"/>
  <c r="BP10" i="26"/>
  <c r="BO27" i="26"/>
  <c r="BO26" i="26"/>
  <c r="BO31" i="26"/>
  <c r="BO30" i="26"/>
  <c r="BO41" i="28"/>
  <c r="BO40" i="28"/>
  <c r="BO20" i="28"/>
  <c r="BO33" i="27"/>
  <c r="BO32" i="27"/>
  <c r="BO39" i="26"/>
  <c r="BO38" i="26"/>
  <c r="BO17" i="26"/>
  <c r="BO16" i="26"/>
  <c r="BO23" i="27"/>
  <c r="BO22" i="27"/>
  <c r="BO41" i="27"/>
  <c r="BO40" i="27"/>
  <c r="BO15" i="27"/>
  <c r="BO14" i="27"/>
  <c r="BO33" i="28"/>
  <c r="BO32" i="28"/>
  <c r="BO15" i="28"/>
  <c r="BO14" i="28"/>
  <c r="BO25" i="26"/>
  <c r="BO24" i="26"/>
  <c r="BO28" i="26"/>
  <c r="BO13" i="27"/>
  <c r="BO13" i="26"/>
  <c r="BO17" i="27"/>
  <c r="BO31" i="28"/>
  <c r="BO17" i="28"/>
  <c r="BO23" i="26"/>
  <c r="BP9" i="26"/>
  <c r="BO34" i="26"/>
  <c r="BO36" i="28"/>
  <c r="BO24" i="28"/>
  <c r="BP8" i="26"/>
  <c r="BO42" i="26"/>
  <c r="BP10" i="27"/>
  <c r="BO26" i="27"/>
  <c r="BP11" i="27"/>
  <c r="BO18" i="27"/>
  <c r="BP11" i="28"/>
  <c r="BO18" i="28"/>
  <c r="BO33" i="26"/>
  <c r="BO13" i="28"/>
  <c r="E33" i="28" l="1"/>
  <c r="E17" i="28"/>
  <c r="E17" i="26"/>
  <c r="E11" i="27"/>
  <c r="E15" i="27"/>
  <c r="E19" i="27"/>
  <c r="E23" i="27"/>
  <c r="E27" i="27"/>
  <c r="E31" i="27"/>
  <c r="E7" i="27"/>
  <c r="F17" i="29" s="1"/>
  <c r="E5" i="27"/>
  <c r="F15" i="29" s="1"/>
  <c r="E13" i="27"/>
  <c r="E17" i="27"/>
  <c r="E21" i="27"/>
  <c r="E25" i="27"/>
  <c r="E29" i="27"/>
  <c r="E33" i="27"/>
  <c r="E9" i="27"/>
  <c r="F19" i="29" s="1"/>
  <c r="E10" i="27"/>
  <c r="F20" i="29" s="1"/>
  <c r="E25" i="28"/>
  <c r="E10" i="28"/>
  <c r="F29" i="29" s="1"/>
  <c r="E25" i="26"/>
  <c r="E13" i="28"/>
  <c r="E21" i="28"/>
  <c r="E29" i="28"/>
  <c r="E6" i="28"/>
  <c r="F25" i="29" s="1"/>
  <c r="E13" i="26"/>
  <c r="E21" i="26"/>
  <c r="E29" i="26"/>
  <c r="E11" i="28"/>
  <c r="E15" i="28"/>
  <c r="E19" i="28"/>
  <c r="E23" i="28"/>
  <c r="E27" i="28"/>
  <c r="E31" i="28"/>
  <c r="E4" i="28"/>
  <c r="F23" i="29" s="1"/>
  <c r="E8" i="28"/>
  <c r="F27" i="29" s="1"/>
  <c r="E11" i="26"/>
  <c r="E15" i="26"/>
  <c r="E19" i="26"/>
  <c r="E23" i="26"/>
  <c r="E27" i="26"/>
  <c r="E31" i="26"/>
  <c r="E10" i="26"/>
  <c r="F11" i="29" s="1"/>
  <c r="E33" i="26"/>
  <c r="E12" i="28"/>
  <c r="E14" i="28"/>
  <c r="E16" i="28"/>
  <c r="E18" i="28"/>
  <c r="E20" i="28"/>
  <c r="E22" i="28"/>
  <c r="E24" i="28"/>
  <c r="E26" i="28"/>
  <c r="E28" i="28"/>
  <c r="E30" i="28"/>
  <c r="E32" i="28"/>
  <c r="E34" i="28"/>
  <c r="E5" i="28"/>
  <c r="F24" i="29" s="1"/>
  <c r="E7" i="28"/>
  <c r="F26" i="29" s="1"/>
  <c r="E9" i="28"/>
  <c r="F28" i="29" s="1"/>
  <c r="E12" i="26"/>
  <c r="E14" i="26"/>
  <c r="E16" i="26"/>
  <c r="E18" i="26"/>
  <c r="E20" i="26"/>
  <c r="E22" i="26"/>
  <c r="E24" i="26"/>
  <c r="E26" i="26"/>
  <c r="E28" i="26"/>
  <c r="E30" i="26"/>
  <c r="E32" i="26"/>
  <c r="E34" i="26"/>
  <c r="E4" i="26"/>
  <c r="F5" i="29" s="1"/>
  <c r="E6" i="26"/>
  <c r="F7" i="29" s="1"/>
  <c r="E8" i="26"/>
  <c r="F9" i="29" s="1"/>
  <c r="E3" i="26"/>
  <c r="F4" i="29" s="1"/>
  <c r="E5" i="26"/>
  <c r="F6" i="29" s="1"/>
  <c r="E7" i="26"/>
  <c r="F8" i="29" s="1"/>
  <c r="BN44" i="27"/>
  <c r="BN45" i="27" s="1"/>
  <c r="BN46" i="27" s="1"/>
  <c r="BN47" i="27" s="1"/>
  <c r="BN48" i="27" s="1"/>
  <c r="F10" i="27" s="1"/>
  <c r="G20" i="29" s="1"/>
  <c r="BN44" i="28"/>
  <c r="BN45" i="28" s="1"/>
  <c r="BN46" i="28" s="1"/>
  <c r="BN47" i="28" s="1"/>
  <c r="BN48" i="28" s="1"/>
  <c r="F3" i="28" s="1"/>
  <c r="G22" i="29" s="1"/>
  <c r="BN44" i="26"/>
  <c r="BN45" i="26" s="1"/>
  <c r="BN46" i="26" s="1"/>
  <c r="BN47" i="26" s="1"/>
  <c r="BN48" i="26" s="1"/>
  <c r="F9" i="26" s="1"/>
  <c r="G10" i="29" s="1"/>
  <c r="E12" i="27"/>
  <c r="E14" i="27"/>
  <c r="E16" i="27"/>
  <c r="E18" i="27"/>
  <c r="E20" i="27"/>
  <c r="E22" i="27"/>
  <c r="E24" i="27"/>
  <c r="E26" i="27"/>
  <c r="E28" i="27"/>
  <c r="E30" i="27"/>
  <c r="E32" i="27"/>
  <c r="E34" i="27"/>
  <c r="E8" i="27"/>
  <c r="F18" i="29" s="1"/>
  <c r="E4" i="27"/>
  <c r="F14" i="29" s="1"/>
  <c r="E6" i="27"/>
  <c r="F16" i="29" s="1"/>
  <c r="F3" i="26"/>
  <c r="G4" i="29" s="1"/>
  <c r="BO37" i="28"/>
  <c r="BO21" i="28"/>
  <c r="BO37" i="26"/>
  <c r="BO21" i="26"/>
  <c r="BO37" i="27"/>
  <c r="BQ11" i="28"/>
  <c r="BP19" i="28"/>
  <c r="BP18" i="28"/>
  <c r="BP12" i="27"/>
  <c r="BQ10" i="27"/>
  <c r="BP27" i="27"/>
  <c r="BP26" i="27"/>
  <c r="BP39" i="26"/>
  <c r="BP38" i="26"/>
  <c r="BP33" i="26"/>
  <c r="BP32" i="26"/>
  <c r="BP23" i="26"/>
  <c r="BP22" i="26"/>
  <c r="BQ9" i="28"/>
  <c r="BP35" i="28"/>
  <c r="BP34" i="28"/>
  <c r="BP39" i="27"/>
  <c r="BP38" i="27"/>
  <c r="BP17" i="26"/>
  <c r="BP16" i="26"/>
  <c r="BP31" i="27"/>
  <c r="BP30" i="27"/>
  <c r="BP25" i="28"/>
  <c r="BP24" i="28"/>
  <c r="BP38" i="28"/>
  <c r="BP16" i="28"/>
  <c r="BP14" i="27"/>
  <c r="BP24" i="27"/>
  <c r="BQ9" i="26"/>
  <c r="BP34" i="26"/>
  <c r="BP33" i="28"/>
  <c r="BP36" i="27"/>
  <c r="BP18" i="26"/>
  <c r="BQ10" i="28"/>
  <c r="BP26" i="28"/>
  <c r="BP13" i="27"/>
  <c r="BO29" i="26"/>
  <c r="BO21" i="27"/>
  <c r="BO29" i="28"/>
  <c r="BO29" i="27"/>
  <c r="BP15" i="28"/>
  <c r="BP14" i="28"/>
  <c r="BP17" i="27"/>
  <c r="BP16" i="27"/>
  <c r="BP23" i="27"/>
  <c r="BP22" i="27"/>
  <c r="BQ8" i="26"/>
  <c r="BP43" i="26"/>
  <c r="BP42" i="26"/>
  <c r="BP28" i="26"/>
  <c r="BQ10" i="26"/>
  <c r="BP27" i="26"/>
  <c r="BP26" i="26"/>
  <c r="BP31" i="28"/>
  <c r="BP30" i="28"/>
  <c r="BQ8" i="27"/>
  <c r="BP43" i="27"/>
  <c r="BP42" i="27"/>
  <c r="BP12" i="26"/>
  <c r="BQ9" i="27"/>
  <c r="BP35" i="27"/>
  <c r="BP34" i="27"/>
  <c r="BP20" i="28"/>
  <c r="BQ8" i="28"/>
  <c r="BP43" i="28"/>
  <c r="BP42" i="28"/>
  <c r="BP12" i="28"/>
  <c r="BQ11" i="27"/>
  <c r="BP19" i="27"/>
  <c r="BP18" i="27"/>
  <c r="BP20" i="27"/>
  <c r="BP41" i="26"/>
  <c r="BP40" i="26"/>
  <c r="BP31" i="26"/>
  <c r="BP30" i="26"/>
  <c r="BP25" i="26"/>
  <c r="BP24" i="26"/>
  <c r="BP28" i="28"/>
  <c r="BP41" i="27"/>
  <c r="BP40" i="27"/>
  <c r="BP15" i="26"/>
  <c r="BP14" i="26"/>
  <c r="BP33" i="27"/>
  <c r="BP32" i="27"/>
  <c r="BP23" i="28"/>
  <c r="BP22" i="28"/>
  <c r="BP41" i="28"/>
  <c r="BP40" i="28"/>
  <c r="BP13" i="26"/>
  <c r="BP39" i="28"/>
  <c r="BP17" i="28"/>
  <c r="BP15" i="27"/>
  <c r="BP25" i="27"/>
  <c r="BP36" i="26"/>
  <c r="BP35" i="26"/>
  <c r="BP20" i="26"/>
  <c r="BP32" i="28"/>
  <c r="BQ11" i="26"/>
  <c r="BP19" i="26"/>
  <c r="BP28" i="27"/>
  <c r="BP27" i="28"/>
  <c r="BP36" i="28"/>
  <c r="BP13" i="28"/>
  <c r="F28" i="27" l="1"/>
  <c r="F15" i="28"/>
  <c r="F31" i="28"/>
  <c r="F23" i="28"/>
  <c r="F12" i="27"/>
  <c r="F20" i="27"/>
  <c r="F5" i="27"/>
  <c r="G15" i="29" s="1"/>
  <c r="F26" i="26"/>
  <c r="F16" i="27"/>
  <c r="F24" i="27"/>
  <c r="F32" i="27"/>
  <c r="F9" i="27"/>
  <c r="G19" i="29" s="1"/>
  <c r="F18" i="26"/>
  <c r="F34" i="26"/>
  <c r="F14" i="27"/>
  <c r="F18" i="27"/>
  <c r="F22" i="27"/>
  <c r="F26" i="27"/>
  <c r="F30" i="27"/>
  <c r="F34" i="27"/>
  <c r="F7" i="27"/>
  <c r="G17" i="29" s="1"/>
  <c r="F3" i="27"/>
  <c r="G13" i="29" s="1"/>
  <c r="F14" i="26"/>
  <c r="F22" i="26"/>
  <c r="F30" i="26"/>
  <c r="F6" i="26"/>
  <c r="G7" i="29" s="1"/>
  <c r="F11" i="28"/>
  <c r="F19" i="28"/>
  <c r="F27" i="28"/>
  <c r="F4" i="28"/>
  <c r="G23" i="29" s="1"/>
  <c r="F13" i="28"/>
  <c r="F17" i="28"/>
  <c r="F21" i="28"/>
  <c r="F25" i="28"/>
  <c r="F29" i="28"/>
  <c r="F33" i="28"/>
  <c r="F8" i="28"/>
  <c r="G27" i="29" s="1"/>
  <c r="F11" i="27"/>
  <c r="F13" i="27"/>
  <c r="F15" i="27"/>
  <c r="F17" i="27"/>
  <c r="F19" i="27"/>
  <c r="F21" i="27"/>
  <c r="F23" i="27"/>
  <c r="F25" i="27"/>
  <c r="F27" i="27"/>
  <c r="F29" i="27"/>
  <c r="F31" i="27"/>
  <c r="F33" i="27"/>
  <c r="F4" i="27"/>
  <c r="G14" i="29" s="1"/>
  <c r="F6" i="27"/>
  <c r="G16" i="29" s="1"/>
  <c r="F8" i="27"/>
  <c r="G18" i="29" s="1"/>
  <c r="F12" i="26"/>
  <c r="F16" i="26"/>
  <c r="F20" i="26"/>
  <c r="F24" i="26"/>
  <c r="F28" i="26"/>
  <c r="F32" i="26"/>
  <c r="F4" i="26"/>
  <c r="G5" i="29" s="1"/>
  <c r="F8" i="26"/>
  <c r="G9" i="29" s="1"/>
  <c r="F6" i="28"/>
  <c r="G25" i="29" s="1"/>
  <c r="F10" i="28"/>
  <c r="G29" i="29" s="1"/>
  <c r="F12" i="28"/>
  <c r="F14" i="28"/>
  <c r="F16" i="28"/>
  <c r="F18" i="28"/>
  <c r="F20" i="28"/>
  <c r="F22" i="28"/>
  <c r="F24" i="28"/>
  <c r="F26" i="28"/>
  <c r="F28" i="28"/>
  <c r="F30" i="28"/>
  <c r="F32" i="28"/>
  <c r="F34" i="28"/>
  <c r="F5" i="28"/>
  <c r="G24" i="29" s="1"/>
  <c r="F7" i="28"/>
  <c r="G26" i="29" s="1"/>
  <c r="F9" i="28"/>
  <c r="G28" i="29" s="1"/>
  <c r="F11" i="26"/>
  <c r="F13" i="26"/>
  <c r="F15" i="26"/>
  <c r="F17" i="26"/>
  <c r="F19" i="26"/>
  <c r="F21" i="26"/>
  <c r="F23" i="26"/>
  <c r="F25" i="26"/>
  <c r="F27" i="26"/>
  <c r="F29" i="26"/>
  <c r="F31" i="26"/>
  <c r="F33" i="26"/>
  <c r="F10" i="26"/>
  <c r="G11" i="29" s="1"/>
  <c r="F5" i="26"/>
  <c r="G6" i="29" s="1"/>
  <c r="F7" i="26"/>
  <c r="G8" i="29" s="1"/>
  <c r="BO44" i="27"/>
  <c r="BO45" i="27" s="1"/>
  <c r="BO46" i="27" s="1"/>
  <c r="BO47" i="27" s="1"/>
  <c r="BO48" i="27" s="1"/>
  <c r="G3" i="27" s="1"/>
  <c r="H13" i="29" s="1"/>
  <c r="BO44" i="26"/>
  <c r="BO45" i="26" s="1"/>
  <c r="BO46" i="26" s="1"/>
  <c r="BO47" i="26" s="1"/>
  <c r="BO48" i="26" s="1"/>
  <c r="G3" i="26" s="1"/>
  <c r="H4" i="29" s="1"/>
  <c r="BO44" i="28"/>
  <c r="BO45" i="28" s="1"/>
  <c r="BO46" i="28" s="1"/>
  <c r="BO47" i="28" s="1"/>
  <c r="BO48" i="28" s="1"/>
  <c r="G3" i="28" s="1"/>
  <c r="H22" i="29" s="1"/>
  <c r="BP37" i="28"/>
  <c r="BP21" i="26"/>
  <c r="BP29" i="28"/>
  <c r="BP21" i="28"/>
  <c r="BQ23" i="28"/>
  <c r="BQ16" i="26"/>
  <c r="BQ30" i="26"/>
  <c r="BQ14" i="27"/>
  <c r="BR9" i="27"/>
  <c r="BQ39" i="27"/>
  <c r="BQ33" i="28"/>
  <c r="BQ23" i="26"/>
  <c r="BQ41" i="26"/>
  <c r="BQ23" i="27"/>
  <c r="BQ19" i="28"/>
  <c r="BQ20" i="28"/>
  <c r="BQ19" i="26"/>
  <c r="BQ28" i="26"/>
  <c r="BQ19" i="27"/>
  <c r="BQ39" i="28"/>
  <c r="BQ33" i="27"/>
  <c r="BQ36" i="27"/>
  <c r="BQ34" i="28"/>
  <c r="BR8" i="26"/>
  <c r="BP29" i="27"/>
  <c r="BP37" i="26"/>
  <c r="BP21" i="27"/>
  <c r="BP29" i="26"/>
  <c r="BP37" i="27"/>
  <c r="BR10" i="28"/>
  <c r="BQ27" i="28"/>
  <c r="BQ26" i="28"/>
  <c r="BQ12" i="26"/>
  <c r="BR9" i="26"/>
  <c r="BQ35" i="26"/>
  <c r="BQ34" i="26"/>
  <c r="BQ12" i="27"/>
  <c r="BQ41" i="28"/>
  <c r="BQ40" i="28"/>
  <c r="BQ31" i="27"/>
  <c r="BQ30" i="27"/>
  <c r="BR8" i="27"/>
  <c r="BQ43" i="27"/>
  <c r="BQ42" i="27"/>
  <c r="BQ28" i="28"/>
  <c r="BR10" i="26"/>
  <c r="BQ27" i="26"/>
  <c r="BQ26" i="26"/>
  <c r="BQ36" i="26"/>
  <c r="BR10" i="27"/>
  <c r="BQ20" i="27"/>
  <c r="BQ26" i="27"/>
  <c r="BQ15" i="28"/>
  <c r="BQ14" i="28"/>
  <c r="BQ25" i="28"/>
  <c r="BQ24" i="28"/>
  <c r="BQ15" i="26"/>
  <c r="BQ14" i="26"/>
  <c r="BQ33" i="26"/>
  <c r="BQ32" i="26"/>
  <c r="BQ15" i="27"/>
  <c r="BQ16" i="27"/>
  <c r="BR8" i="28"/>
  <c r="BQ43" i="28"/>
  <c r="BQ42" i="28"/>
  <c r="BQ28" i="27"/>
  <c r="BQ41" i="27"/>
  <c r="BQ40" i="27"/>
  <c r="BQ31" i="28"/>
  <c r="BQ30" i="28"/>
  <c r="BQ25" i="26"/>
  <c r="BQ24" i="26"/>
  <c r="BQ39" i="26"/>
  <c r="BQ38" i="26"/>
  <c r="BQ21" i="27"/>
  <c r="BQ24" i="27"/>
  <c r="BQ17" i="28"/>
  <c r="BQ16" i="28"/>
  <c r="BQ13" i="27"/>
  <c r="BQ22" i="28"/>
  <c r="BQ17" i="26"/>
  <c r="BQ31" i="26"/>
  <c r="BQ17" i="27"/>
  <c r="BQ36" i="28"/>
  <c r="BQ35" i="27"/>
  <c r="BQ34" i="27"/>
  <c r="BQ38" i="27"/>
  <c r="BQ32" i="28"/>
  <c r="BQ22" i="26"/>
  <c r="BQ40" i="26"/>
  <c r="BQ27" i="27"/>
  <c r="BR11" i="28"/>
  <c r="BQ18" i="28"/>
  <c r="BR11" i="26"/>
  <c r="BQ18" i="26"/>
  <c r="BR11" i="27"/>
  <c r="BQ18" i="27"/>
  <c r="BQ38" i="28"/>
  <c r="BQ32" i="27"/>
  <c r="BR9" i="28"/>
  <c r="BQ35" i="28"/>
  <c r="BQ20" i="26"/>
  <c r="BQ42" i="26"/>
  <c r="BQ22" i="27"/>
  <c r="BQ13" i="26"/>
  <c r="BQ43" i="26"/>
  <c r="BQ25" i="27"/>
  <c r="BQ12" i="28"/>
  <c r="BQ13" i="28"/>
  <c r="G11" i="28" l="1"/>
  <c r="G19" i="28"/>
  <c r="G4" i="28"/>
  <c r="H23" i="29" s="1"/>
  <c r="G27" i="28"/>
  <c r="G15" i="28"/>
  <c r="G23" i="28"/>
  <c r="G31" i="28"/>
  <c r="G8" i="28"/>
  <c r="H27" i="29" s="1"/>
  <c r="G13" i="26"/>
  <c r="G17" i="26"/>
  <c r="G21" i="26"/>
  <c r="G25" i="26"/>
  <c r="G29" i="26"/>
  <c r="G33" i="26"/>
  <c r="G5" i="26"/>
  <c r="H6" i="29" s="1"/>
  <c r="G9" i="26"/>
  <c r="H10" i="29" s="1"/>
  <c r="G11" i="26"/>
  <c r="G15" i="26"/>
  <c r="G19" i="26"/>
  <c r="G23" i="26"/>
  <c r="G27" i="26"/>
  <c r="G31" i="26"/>
  <c r="G10" i="26"/>
  <c r="H11" i="29" s="1"/>
  <c r="G7" i="26"/>
  <c r="H8" i="29" s="1"/>
  <c r="G11" i="27"/>
  <c r="G19" i="27"/>
  <c r="G27" i="27"/>
  <c r="G7" i="27"/>
  <c r="H17" i="29" s="1"/>
  <c r="G13" i="28"/>
  <c r="G17" i="28"/>
  <c r="G21" i="28"/>
  <c r="G25" i="28"/>
  <c r="G29" i="28"/>
  <c r="G33" i="28"/>
  <c r="G6" i="28"/>
  <c r="H25" i="29" s="1"/>
  <c r="G10" i="28"/>
  <c r="H29" i="29" s="1"/>
  <c r="G15" i="27"/>
  <c r="G23" i="27"/>
  <c r="G31" i="27"/>
  <c r="G5" i="27"/>
  <c r="H15" i="29" s="1"/>
  <c r="G12" i="28"/>
  <c r="G14" i="28"/>
  <c r="G16" i="28"/>
  <c r="G18" i="28"/>
  <c r="G20" i="28"/>
  <c r="G22" i="28"/>
  <c r="G24" i="28"/>
  <c r="G26" i="28"/>
  <c r="G28" i="28"/>
  <c r="G30" i="28"/>
  <c r="G32" i="28"/>
  <c r="G34" i="28"/>
  <c r="G5" i="28"/>
  <c r="H24" i="29" s="1"/>
  <c r="G7" i="28"/>
  <c r="H26" i="29" s="1"/>
  <c r="G9" i="28"/>
  <c r="H28" i="29" s="1"/>
  <c r="G13" i="27"/>
  <c r="G17" i="27"/>
  <c r="G21" i="27"/>
  <c r="G25" i="27"/>
  <c r="G29" i="27"/>
  <c r="G33" i="27"/>
  <c r="G9" i="27"/>
  <c r="H19" i="29" s="1"/>
  <c r="G10" i="27"/>
  <c r="H20" i="29" s="1"/>
  <c r="BP44" i="27"/>
  <c r="BP45" i="27" s="1"/>
  <c r="BP46" i="27" s="1"/>
  <c r="BP47" i="27" s="1"/>
  <c r="BP48" i="27" s="1"/>
  <c r="H3" i="27" s="1"/>
  <c r="I13" i="29" s="1"/>
  <c r="BP44" i="28"/>
  <c r="BP45" i="28" s="1"/>
  <c r="BP46" i="28" s="1"/>
  <c r="BP47" i="28" s="1"/>
  <c r="BP48" i="28" s="1"/>
  <c r="H3" i="28" s="1"/>
  <c r="I22" i="29" s="1"/>
  <c r="BP44" i="26"/>
  <c r="BP45" i="26" s="1"/>
  <c r="BP46" i="26" s="1"/>
  <c r="BP47" i="26" s="1"/>
  <c r="BP48" i="26" s="1"/>
  <c r="H3" i="26" s="1"/>
  <c r="I4" i="29" s="1"/>
  <c r="G12" i="26"/>
  <c r="G14" i="26"/>
  <c r="G16" i="26"/>
  <c r="G18" i="26"/>
  <c r="G20" i="26"/>
  <c r="G22" i="26"/>
  <c r="G24" i="26"/>
  <c r="G26" i="26"/>
  <c r="G28" i="26"/>
  <c r="G30" i="26"/>
  <c r="G32" i="26"/>
  <c r="G34" i="26"/>
  <c r="G4" i="26"/>
  <c r="H5" i="29" s="1"/>
  <c r="G6" i="26"/>
  <c r="H7" i="29" s="1"/>
  <c r="G8" i="26"/>
  <c r="H9" i="29" s="1"/>
  <c r="G12" i="27"/>
  <c r="G14" i="27"/>
  <c r="G16" i="27"/>
  <c r="G18" i="27"/>
  <c r="G20" i="27"/>
  <c r="G22" i="27"/>
  <c r="G24" i="27"/>
  <c r="G26" i="27"/>
  <c r="G28" i="27"/>
  <c r="G30" i="27"/>
  <c r="G32" i="27"/>
  <c r="G34" i="27"/>
  <c r="G8" i="27"/>
  <c r="H18" i="29" s="1"/>
  <c r="G4" i="27"/>
  <c r="H14" i="29" s="1"/>
  <c r="G6" i="27"/>
  <c r="H16" i="29" s="1"/>
  <c r="H4" i="27"/>
  <c r="I14" i="29" s="1"/>
  <c r="H27" i="27"/>
  <c r="H19" i="27"/>
  <c r="H11" i="27"/>
  <c r="H7" i="26"/>
  <c r="I8" i="29" s="1"/>
  <c r="H10" i="26"/>
  <c r="I11" i="29" s="1"/>
  <c r="H31" i="26"/>
  <c r="H27" i="26"/>
  <c r="H23" i="26"/>
  <c r="H19" i="26"/>
  <c r="H15" i="26"/>
  <c r="H11" i="26"/>
  <c r="H10" i="28"/>
  <c r="I29" i="29" s="1"/>
  <c r="H8" i="28"/>
  <c r="I27" i="29" s="1"/>
  <c r="H6" i="28"/>
  <c r="I25" i="29" s="1"/>
  <c r="H4" i="28"/>
  <c r="I23" i="29" s="1"/>
  <c r="H33" i="28"/>
  <c r="H31" i="28"/>
  <c r="H29" i="28"/>
  <c r="H27" i="28"/>
  <c r="H25" i="28"/>
  <c r="H23" i="28"/>
  <c r="H21" i="28"/>
  <c r="H19" i="28"/>
  <c r="H17" i="28"/>
  <c r="H15" i="28"/>
  <c r="H13" i="28"/>
  <c r="H11" i="28"/>
  <c r="BQ21" i="26"/>
  <c r="BQ29" i="27"/>
  <c r="BQ29" i="28"/>
  <c r="BQ37" i="27"/>
  <c r="BQ21" i="28"/>
  <c r="BR41" i="26"/>
  <c r="BR40" i="26"/>
  <c r="BR31" i="28"/>
  <c r="BR30" i="28"/>
  <c r="BR41" i="28"/>
  <c r="BR40" i="28"/>
  <c r="BR15" i="27"/>
  <c r="BR14" i="27"/>
  <c r="BR17" i="26"/>
  <c r="BR16" i="26"/>
  <c r="BR15" i="28"/>
  <c r="BR14" i="28"/>
  <c r="BR25" i="27"/>
  <c r="BR24" i="27"/>
  <c r="BR23" i="26"/>
  <c r="BR22" i="26"/>
  <c r="BR41" i="27"/>
  <c r="BR40" i="27"/>
  <c r="BR31" i="27"/>
  <c r="BR30" i="27"/>
  <c r="BS9" i="26"/>
  <c r="BR35" i="26"/>
  <c r="BR34" i="26"/>
  <c r="BR23" i="28"/>
  <c r="BR22" i="28"/>
  <c r="BS8" i="26"/>
  <c r="BR43" i="26"/>
  <c r="BR42" i="26"/>
  <c r="BR28" i="28"/>
  <c r="BS8" i="28"/>
  <c r="BR43" i="28"/>
  <c r="BR42" i="28"/>
  <c r="BR12" i="27"/>
  <c r="BS11" i="26"/>
  <c r="BR19" i="26"/>
  <c r="BR18" i="26"/>
  <c r="BR12" i="28"/>
  <c r="BS10" i="27"/>
  <c r="BR27" i="27"/>
  <c r="BR26" i="27"/>
  <c r="BR20" i="26"/>
  <c r="BS8" i="27"/>
  <c r="BR43" i="27"/>
  <c r="BR42" i="27"/>
  <c r="BR28" i="27"/>
  <c r="BR33" i="26"/>
  <c r="BR32" i="26"/>
  <c r="BR20" i="28"/>
  <c r="BR13" i="28"/>
  <c r="BR36" i="26"/>
  <c r="BR35" i="28"/>
  <c r="BR34" i="28"/>
  <c r="BS11" i="27"/>
  <c r="BR18" i="27"/>
  <c r="BS11" i="28"/>
  <c r="BR19" i="28"/>
  <c r="BR20" i="27"/>
  <c r="BR27" i="26"/>
  <c r="BR36" i="27"/>
  <c r="BR35" i="27"/>
  <c r="BR34" i="27"/>
  <c r="BR30" i="26"/>
  <c r="BR27" i="28"/>
  <c r="BR39" i="26"/>
  <c r="BR33" i="28"/>
  <c r="BR39" i="28"/>
  <c r="BR17" i="27"/>
  <c r="BR15" i="26"/>
  <c r="BR14" i="26"/>
  <c r="BR16" i="28"/>
  <c r="BR22" i="27"/>
  <c r="BR24" i="26"/>
  <c r="BQ37" i="28"/>
  <c r="BQ37" i="26"/>
  <c r="BQ29" i="26"/>
  <c r="BS9" i="28"/>
  <c r="BR36" i="28"/>
  <c r="BR19" i="27"/>
  <c r="BR12" i="26"/>
  <c r="BR13" i="26" s="1"/>
  <c r="BR18" i="28"/>
  <c r="BS10" i="26"/>
  <c r="BR26" i="26"/>
  <c r="BS9" i="27"/>
  <c r="BR31" i="26"/>
  <c r="BS10" i="28"/>
  <c r="BR26" i="28"/>
  <c r="BR38" i="26"/>
  <c r="BR32" i="28"/>
  <c r="BR38" i="28"/>
  <c r="BR16" i="27"/>
  <c r="BR17" i="28"/>
  <c r="BR23" i="27"/>
  <c r="BR25" i="26"/>
  <c r="BR39" i="27"/>
  <c r="BR33" i="27"/>
  <c r="BR28" i="26"/>
  <c r="BR24" i="28"/>
  <c r="BR38" i="27"/>
  <c r="BR32" i="27"/>
  <c r="BR25" i="28"/>
  <c r="BR13" i="27"/>
  <c r="H13" i="26" l="1"/>
  <c r="H17" i="26"/>
  <c r="H21" i="26"/>
  <c r="H25" i="26"/>
  <c r="H29" i="26"/>
  <c r="H33" i="26"/>
  <c r="H5" i="26"/>
  <c r="I6" i="29" s="1"/>
  <c r="H9" i="26"/>
  <c r="I10" i="29" s="1"/>
  <c r="H15" i="27"/>
  <c r="H23" i="27"/>
  <c r="H31" i="27"/>
  <c r="H8" i="27"/>
  <c r="I18" i="29" s="1"/>
  <c r="H12" i="26"/>
  <c r="H14" i="26"/>
  <c r="H16" i="26"/>
  <c r="H18" i="26"/>
  <c r="H20" i="26"/>
  <c r="H22" i="26"/>
  <c r="H24" i="26"/>
  <c r="H26" i="26"/>
  <c r="H28" i="26"/>
  <c r="H30" i="26"/>
  <c r="H32" i="26"/>
  <c r="H34" i="26"/>
  <c r="H4" i="26"/>
  <c r="I5" i="29" s="1"/>
  <c r="H6" i="26"/>
  <c r="I7" i="29" s="1"/>
  <c r="H8" i="26"/>
  <c r="I9" i="29" s="1"/>
  <c r="H13" i="27"/>
  <c r="H17" i="27"/>
  <c r="H21" i="27"/>
  <c r="H25" i="27"/>
  <c r="H29" i="27"/>
  <c r="H33" i="27"/>
  <c r="H6" i="27"/>
  <c r="I16" i="29" s="1"/>
  <c r="H10" i="27"/>
  <c r="I20" i="29" s="1"/>
  <c r="BQ44" i="28"/>
  <c r="BQ45" i="28" s="1"/>
  <c r="BQ46" i="28" s="1"/>
  <c r="BQ47" i="28" s="1"/>
  <c r="BQ48" i="28" s="1"/>
  <c r="J10" i="28" s="1"/>
  <c r="K29" i="29" s="1"/>
  <c r="BQ44" i="27"/>
  <c r="BQ45" i="27" s="1"/>
  <c r="BQ46" i="27" s="1"/>
  <c r="BQ47" i="27" s="1"/>
  <c r="BQ48" i="27" s="1"/>
  <c r="J3" i="27" s="1"/>
  <c r="K13" i="29" s="1"/>
  <c r="BQ44" i="26"/>
  <c r="BQ45" i="26" s="1"/>
  <c r="BQ46" i="26" s="1"/>
  <c r="BQ47" i="26" s="1"/>
  <c r="BQ48" i="26" s="1"/>
  <c r="J3" i="26" s="1"/>
  <c r="K4" i="29" s="1"/>
  <c r="H12" i="28"/>
  <c r="H14" i="28"/>
  <c r="H16" i="28"/>
  <c r="H18" i="28"/>
  <c r="H20" i="28"/>
  <c r="H22" i="28"/>
  <c r="H24" i="28"/>
  <c r="H26" i="28"/>
  <c r="H28" i="28"/>
  <c r="H30" i="28"/>
  <c r="H32" i="28"/>
  <c r="H34" i="28"/>
  <c r="H5" i="28"/>
  <c r="I24" i="29" s="1"/>
  <c r="H7" i="28"/>
  <c r="I26" i="29" s="1"/>
  <c r="H9" i="28"/>
  <c r="I28" i="29" s="1"/>
  <c r="H12" i="27"/>
  <c r="H14" i="27"/>
  <c r="H16" i="27"/>
  <c r="H18" i="27"/>
  <c r="H20" i="27"/>
  <c r="H22" i="27"/>
  <c r="H24" i="27"/>
  <c r="H26" i="27"/>
  <c r="H28" i="27"/>
  <c r="H30" i="27"/>
  <c r="H32" i="27"/>
  <c r="H34" i="27"/>
  <c r="H5" i="27"/>
  <c r="I15" i="29" s="1"/>
  <c r="H7" i="27"/>
  <c r="I17" i="29" s="1"/>
  <c r="H9" i="27"/>
  <c r="I19" i="29" s="1"/>
  <c r="J10" i="26"/>
  <c r="K11" i="29" s="1"/>
  <c r="J27" i="26"/>
  <c r="J19" i="26"/>
  <c r="J11" i="26"/>
  <c r="J10" i="27"/>
  <c r="K20" i="29" s="1"/>
  <c r="J34" i="27"/>
  <c r="J30" i="27"/>
  <c r="J26" i="27"/>
  <c r="J22" i="27"/>
  <c r="J18" i="27"/>
  <c r="J15" i="27"/>
  <c r="J13" i="27"/>
  <c r="J11" i="27"/>
  <c r="J3" i="28"/>
  <c r="K22" i="29" s="1"/>
  <c r="J9" i="28"/>
  <c r="K28" i="29" s="1"/>
  <c r="J7" i="28"/>
  <c r="K26" i="29" s="1"/>
  <c r="J5" i="28"/>
  <c r="K24" i="29" s="1"/>
  <c r="J34" i="28"/>
  <c r="J32" i="28"/>
  <c r="J30" i="28"/>
  <c r="J28" i="28"/>
  <c r="J26" i="28"/>
  <c r="J24" i="28"/>
  <c r="J22" i="28"/>
  <c r="J20" i="28"/>
  <c r="J18" i="28"/>
  <c r="J16" i="28"/>
  <c r="J14" i="28"/>
  <c r="J12" i="28"/>
  <c r="BR29" i="26"/>
  <c r="BR37" i="27"/>
  <c r="BR37" i="26"/>
  <c r="BR29" i="27"/>
  <c r="BR29" i="28"/>
  <c r="BS39" i="27"/>
  <c r="BS38" i="27"/>
  <c r="BS25" i="27"/>
  <c r="BS24" i="27"/>
  <c r="BS16" i="26"/>
  <c r="BS17" i="26"/>
  <c r="BS36" i="28"/>
  <c r="BT8" i="26"/>
  <c r="BS42" i="26"/>
  <c r="BS43" i="26"/>
  <c r="BS20" i="28"/>
  <c r="BS41" i="27"/>
  <c r="BS40" i="27"/>
  <c r="BS23" i="27"/>
  <c r="BS22" i="27"/>
  <c r="BS18" i="26"/>
  <c r="BS39" i="28"/>
  <c r="BS36" i="26"/>
  <c r="BT10" i="28"/>
  <c r="BS26" i="28"/>
  <c r="BS33" i="26"/>
  <c r="BS30" i="27"/>
  <c r="BT11" i="28"/>
  <c r="BS18" i="28"/>
  <c r="BS14" i="27"/>
  <c r="BS32" i="28"/>
  <c r="BS31" i="26"/>
  <c r="BS32" i="27"/>
  <c r="BS23" i="26"/>
  <c r="BS12" i="27"/>
  <c r="BS35" i="28"/>
  <c r="BS13" i="27"/>
  <c r="BR37" i="28"/>
  <c r="BR21" i="27"/>
  <c r="BR21" i="28"/>
  <c r="BR21" i="26"/>
  <c r="BT8" i="27"/>
  <c r="BS43" i="27"/>
  <c r="BS42" i="27"/>
  <c r="BS20" i="27"/>
  <c r="BS12" i="26"/>
  <c r="BS13" i="26"/>
  <c r="BS41" i="28"/>
  <c r="BS40" i="28"/>
  <c r="BS38" i="26"/>
  <c r="BS39" i="26"/>
  <c r="BS25" i="28"/>
  <c r="BS24" i="28"/>
  <c r="BS36" i="27"/>
  <c r="BT10" i="27"/>
  <c r="BS27" i="27"/>
  <c r="BS26" i="27"/>
  <c r="BS14" i="26"/>
  <c r="BS15" i="26"/>
  <c r="BT8" i="28"/>
  <c r="BS43" i="28"/>
  <c r="BS42" i="28"/>
  <c r="BS40" i="26"/>
  <c r="BS41" i="26"/>
  <c r="BS23" i="28"/>
  <c r="BS22" i="28"/>
  <c r="BS28" i="26"/>
  <c r="BS29" i="26"/>
  <c r="BT9" i="27"/>
  <c r="BS35" i="27"/>
  <c r="BS34" i="27"/>
  <c r="BS24" i="26"/>
  <c r="BS25" i="26"/>
  <c r="BS15" i="28"/>
  <c r="BS14" i="28"/>
  <c r="BT11" i="27"/>
  <c r="BS19" i="27"/>
  <c r="BS18" i="27"/>
  <c r="BS28" i="28"/>
  <c r="BT9" i="26"/>
  <c r="BS34" i="26"/>
  <c r="BS35" i="26"/>
  <c r="BS28" i="27"/>
  <c r="BT10" i="26"/>
  <c r="BS26" i="26"/>
  <c r="BS27" i="26"/>
  <c r="BS12" i="28"/>
  <c r="BS17" i="27"/>
  <c r="BS16" i="27"/>
  <c r="BS31" i="28"/>
  <c r="BS30" i="28"/>
  <c r="BS13" i="28"/>
  <c r="BT11" i="26"/>
  <c r="BS19" i="26"/>
  <c r="BS38" i="28"/>
  <c r="BS37" i="26"/>
  <c r="BS27" i="28"/>
  <c r="BS32" i="26"/>
  <c r="BS31" i="27"/>
  <c r="BS20" i="26"/>
  <c r="BS21" i="26"/>
  <c r="BS19" i="28"/>
  <c r="BS15" i="27"/>
  <c r="BS33" i="28"/>
  <c r="BS30" i="26"/>
  <c r="BS33" i="27"/>
  <c r="BS22" i="26"/>
  <c r="BS17" i="28"/>
  <c r="BS16" i="28"/>
  <c r="BT9" i="28"/>
  <c r="BS34" i="28"/>
  <c r="J12" i="27" l="1"/>
  <c r="J14" i="27"/>
  <c r="J16" i="27"/>
  <c r="J20" i="27"/>
  <c r="J24" i="27"/>
  <c r="J28" i="27"/>
  <c r="J32" i="27"/>
  <c r="J9" i="27"/>
  <c r="K19" i="29" s="1"/>
  <c r="J11" i="28"/>
  <c r="J13" i="28"/>
  <c r="J15" i="28"/>
  <c r="J17" i="28"/>
  <c r="J19" i="28"/>
  <c r="J21" i="28"/>
  <c r="J23" i="28"/>
  <c r="J25" i="28"/>
  <c r="J27" i="28"/>
  <c r="J29" i="28"/>
  <c r="J31" i="28"/>
  <c r="J33" i="28"/>
  <c r="J4" i="28"/>
  <c r="K23" i="29" s="1"/>
  <c r="J6" i="28"/>
  <c r="K25" i="29" s="1"/>
  <c r="J8" i="28"/>
  <c r="K27" i="29" s="1"/>
  <c r="J15" i="26"/>
  <c r="J23" i="26"/>
  <c r="J31" i="26"/>
  <c r="J7" i="26"/>
  <c r="K8" i="29" s="1"/>
  <c r="J17" i="27"/>
  <c r="J19" i="27"/>
  <c r="J21" i="27"/>
  <c r="J23" i="27"/>
  <c r="J25" i="27"/>
  <c r="J27" i="27"/>
  <c r="J29" i="27"/>
  <c r="J31" i="27"/>
  <c r="J33" i="27"/>
  <c r="J7" i="27"/>
  <c r="K17" i="29" s="1"/>
  <c r="J5" i="27"/>
  <c r="K15" i="29" s="1"/>
  <c r="J13" i="26"/>
  <c r="J17" i="26"/>
  <c r="J21" i="26"/>
  <c r="J25" i="26"/>
  <c r="J29" i="26"/>
  <c r="J33" i="26"/>
  <c r="J5" i="26"/>
  <c r="K6" i="29" s="1"/>
  <c r="J9" i="26"/>
  <c r="K10" i="29" s="1"/>
  <c r="J12" i="26"/>
  <c r="J14" i="26"/>
  <c r="J16" i="26"/>
  <c r="J18" i="26"/>
  <c r="J20" i="26"/>
  <c r="J22" i="26"/>
  <c r="J24" i="26"/>
  <c r="J26" i="26"/>
  <c r="J28" i="26"/>
  <c r="J30" i="26"/>
  <c r="J32" i="26"/>
  <c r="J34" i="26"/>
  <c r="J4" i="26"/>
  <c r="K5" i="29" s="1"/>
  <c r="J6" i="26"/>
  <c r="K7" i="29" s="1"/>
  <c r="J8" i="26"/>
  <c r="K9" i="29" s="1"/>
  <c r="BR44" i="26"/>
  <c r="BR45" i="26" s="1"/>
  <c r="BR46" i="26" s="1"/>
  <c r="BR47" i="26" s="1"/>
  <c r="BR48" i="26" s="1"/>
  <c r="K4" i="26" s="1"/>
  <c r="L5" i="29" s="1"/>
  <c r="BR44" i="28"/>
  <c r="BR45" i="28" s="1"/>
  <c r="BR46" i="28" s="1"/>
  <c r="BR47" i="28" s="1"/>
  <c r="BR48" i="28" s="1"/>
  <c r="BR44" i="27"/>
  <c r="BR45" i="27" s="1"/>
  <c r="BR46" i="27" s="1"/>
  <c r="BR47" i="27" s="1"/>
  <c r="BR48" i="27" s="1"/>
  <c r="K3" i="27" s="1"/>
  <c r="L13" i="29" s="1"/>
  <c r="J8" i="27"/>
  <c r="K18" i="29" s="1"/>
  <c r="J4" i="27"/>
  <c r="K14" i="29" s="1"/>
  <c r="J6" i="27"/>
  <c r="K16" i="29" s="1"/>
  <c r="BS44" i="26"/>
  <c r="BS45" i="26" s="1"/>
  <c r="BS46" i="26" s="1"/>
  <c r="BS47" i="26" s="1"/>
  <c r="BS48" i="26" s="1"/>
  <c r="K3" i="28"/>
  <c r="L22" i="29" s="1"/>
  <c r="K10" i="28"/>
  <c r="L29" i="29" s="1"/>
  <c r="K9" i="28"/>
  <c r="L28" i="29" s="1"/>
  <c r="K8" i="28"/>
  <c r="L27" i="29" s="1"/>
  <c r="K7" i="28"/>
  <c r="L26" i="29" s="1"/>
  <c r="K6" i="28"/>
  <c r="L25" i="29" s="1"/>
  <c r="K5" i="28"/>
  <c r="L24" i="29" s="1"/>
  <c r="K4" i="28"/>
  <c r="L23" i="29" s="1"/>
  <c r="K34" i="28"/>
  <c r="K33" i="28"/>
  <c r="K32" i="28"/>
  <c r="K31" i="28"/>
  <c r="K30" i="28"/>
  <c r="K29" i="28"/>
  <c r="K28" i="28"/>
  <c r="K27" i="28"/>
  <c r="K26" i="28"/>
  <c r="K25" i="28"/>
  <c r="K24" i="28"/>
  <c r="K23" i="28"/>
  <c r="K22" i="28"/>
  <c r="K21" i="28"/>
  <c r="K20" i="28"/>
  <c r="K19" i="28"/>
  <c r="K18" i="28"/>
  <c r="K17" i="28"/>
  <c r="K16" i="28"/>
  <c r="K15" i="28"/>
  <c r="K14" i="28"/>
  <c r="K13" i="28"/>
  <c r="K12" i="28"/>
  <c r="K11" i="28"/>
  <c r="BS29" i="27"/>
  <c r="BS37" i="27"/>
  <c r="BS37" i="28"/>
  <c r="BT31" i="28"/>
  <c r="BT20" i="26"/>
  <c r="BT34" i="26"/>
  <c r="BT12" i="27"/>
  <c r="BT19" i="28"/>
  <c r="BU10" i="28"/>
  <c r="BT26" i="28"/>
  <c r="BT18" i="26"/>
  <c r="BT20" i="27"/>
  <c r="BT42" i="26"/>
  <c r="BT39" i="27"/>
  <c r="BT33" i="28"/>
  <c r="BT22" i="26"/>
  <c r="BT19" i="27"/>
  <c r="BT12" i="28"/>
  <c r="BT35" i="27"/>
  <c r="BT20" i="28"/>
  <c r="BT43" i="28"/>
  <c r="BT16" i="26"/>
  <c r="BT23" i="27"/>
  <c r="BT36" i="26"/>
  <c r="BT41" i="27"/>
  <c r="BS29" i="28"/>
  <c r="BS21" i="27"/>
  <c r="BS21" i="28"/>
  <c r="BU9" i="28"/>
  <c r="BT35" i="28"/>
  <c r="BT34" i="28"/>
  <c r="BT24" i="26"/>
  <c r="BT25" i="26"/>
  <c r="BT30" i="26"/>
  <c r="BT31" i="26"/>
  <c r="BT17" i="27"/>
  <c r="BT16" i="27"/>
  <c r="BT15" i="28"/>
  <c r="BT14" i="28"/>
  <c r="BT33" i="27"/>
  <c r="BT32" i="27"/>
  <c r="BT23" i="28"/>
  <c r="BT22" i="28"/>
  <c r="BT41" i="28"/>
  <c r="BT40" i="28"/>
  <c r="BT14" i="26"/>
  <c r="BT15" i="26"/>
  <c r="BT25" i="27"/>
  <c r="BT24" i="27"/>
  <c r="BT38" i="26"/>
  <c r="BT39" i="26"/>
  <c r="BU8" i="27"/>
  <c r="BT43" i="27"/>
  <c r="BT42" i="27"/>
  <c r="BT28" i="28"/>
  <c r="BU10" i="26"/>
  <c r="BT26" i="26"/>
  <c r="BT27" i="26"/>
  <c r="BT32" i="26"/>
  <c r="BT33" i="26"/>
  <c r="BT15" i="27"/>
  <c r="BT14" i="27"/>
  <c r="BT17" i="28"/>
  <c r="BT16" i="28"/>
  <c r="BT31" i="27"/>
  <c r="BT30" i="27"/>
  <c r="BT25" i="28"/>
  <c r="BT24" i="28"/>
  <c r="BT39" i="28"/>
  <c r="BT38" i="28"/>
  <c r="BT12" i="26"/>
  <c r="BT13" i="26"/>
  <c r="BU10" i="27"/>
  <c r="BT27" i="27"/>
  <c r="BT26" i="27"/>
  <c r="BT40" i="26"/>
  <c r="BT41" i="26"/>
  <c r="BT36" i="27"/>
  <c r="BT13" i="27"/>
  <c r="BT30" i="28"/>
  <c r="BT21" i="26"/>
  <c r="BU9" i="26"/>
  <c r="BT35" i="26"/>
  <c r="BU11" i="28"/>
  <c r="BT18" i="28"/>
  <c r="BT28" i="27"/>
  <c r="BT27" i="28"/>
  <c r="BT36" i="28"/>
  <c r="BU11" i="26"/>
  <c r="BT19" i="26"/>
  <c r="BU8" i="26"/>
  <c r="BT43" i="26"/>
  <c r="BT38" i="27"/>
  <c r="BT32" i="28"/>
  <c r="BT23" i="26"/>
  <c r="BT28" i="26"/>
  <c r="BT29" i="26" s="1"/>
  <c r="BU11" i="27"/>
  <c r="BT18" i="27"/>
  <c r="BU9" i="27"/>
  <c r="BT34" i="27"/>
  <c r="BU8" i="28"/>
  <c r="BT42" i="28"/>
  <c r="BT17" i="26"/>
  <c r="BT22" i="27"/>
  <c r="BT37" i="26"/>
  <c r="BT40" i="27"/>
  <c r="BT13" i="28"/>
  <c r="K11" i="26" l="1"/>
  <c r="K11" i="27"/>
  <c r="K27" i="26"/>
  <c r="K27" i="27"/>
  <c r="K19" i="26"/>
  <c r="K10" i="26"/>
  <c r="L11" i="29" s="1"/>
  <c r="K19" i="27"/>
  <c r="K4" i="27"/>
  <c r="L14" i="29" s="1"/>
  <c r="K15" i="27"/>
  <c r="K23" i="27"/>
  <c r="K31" i="27"/>
  <c r="K8" i="27"/>
  <c r="L18" i="29" s="1"/>
  <c r="K15" i="26"/>
  <c r="K23" i="26"/>
  <c r="K31" i="26"/>
  <c r="K8" i="26"/>
  <c r="L9" i="29" s="1"/>
  <c r="K13" i="27"/>
  <c r="K17" i="27"/>
  <c r="K21" i="27"/>
  <c r="K25" i="27"/>
  <c r="K29" i="27"/>
  <c r="K33" i="27"/>
  <c r="K6" i="27"/>
  <c r="L16" i="29" s="1"/>
  <c r="K10" i="27"/>
  <c r="L20" i="29" s="1"/>
  <c r="K13" i="26"/>
  <c r="K17" i="26"/>
  <c r="K21" i="26"/>
  <c r="K25" i="26"/>
  <c r="K29" i="26"/>
  <c r="K33" i="26"/>
  <c r="K6" i="26"/>
  <c r="L7" i="29" s="1"/>
  <c r="K3" i="26"/>
  <c r="L4" i="29" s="1"/>
  <c r="BS44" i="28"/>
  <c r="BS45" i="28" s="1"/>
  <c r="BS46" i="28" s="1"/>
  <c r="BS47" i="28" s="1"/>
  <c r="BS48" i="28" s="1"/>
  <c r="L3" i="28" s="1"/>
  <c r="M22" i="29" s="1"/>
  <c r="BS44" i="27"/>
  <c r="BS45" i="27" s="1"/>
  <c r="BS46" i="27" s="1"/>
  <c r="BS47" i="27" s="1"/>
  <c r="BS48" i="27" s="1"/>
  <c r="L10" i="27" s="1"/>
  <c r="M20" i="29" s="1"/>
  <c r="K12" i="27"/>
  <c r="K14" i="27"/>
  <c r="K16" i="27"/>
  <c r="K18" i="27"/>
  <c r="K20" i="27"/>
  <c r="K22" i="27"/>
  <c r="K24" i="27"/>
  <c r="K26" i="27"/>
  <c r="K28" i="27"/>
  <c r="K30" i="27"/>
  <c r="K32" i="27"/>
  <c r="K34" i="27"/>
  <c r="K5" i="27"/>
  <c r="L15" i="29" s="1"/>
  <c r="K7" i="27"/>
  <c r="L17" i="29" s="1"/>
  <c r="K9" i="27"/>
  <c r="L19" i="29" s="1"/>
  <c r="K12" i="26"/>
  <c r="K14" i="26"/>
  <c r="K16" i="26"/>
  <c r="K18" i="26"/>
  <c r="K20" i="26"/>
  <c r="K22" i="26"/>
  <c r="K24" i="26"/>
  <c r="K26" i="26"/>
  <c r="K28" i="26"/>
  <c r="K30" i="26"/>
  <c r="K32" i="26"/>
  <c r="K34" i="26"/>
  <c r="K5" i="26"/>
  <c r="L6" i="29" s="1"/>
  <c r="K7" i="26"/>
  <c r="L8" i="29" s="1"/>
  <c r="K9" i="26"/>
  <c r="L10" i="29" s="1"/>
  <c r="BT44" i="26"/>
  <c r="BT45" i="26" s="1"/>
  <c r="BT46" i="26" s="1"/>
  <c r="BT47" i="26" s="1"/>
  <c r="BT48" i="26" s="1"/>
  <c r="L3" i="26"/>
  <c r="M4" i="29" s="1"/>
  <c r="L9" i="26"/>
  <c r="M10" i="29" s="1"/>
  <c r="L8" i="26"/>
  <c r="M9" i="29" s="1"/>
  <c r="L7" i="26"/>
  <c r="M8" i="29" s="1"/>
  <c r="L6" i="26"/>
  <c r="M7" i="29" s="1"/>
  <c r="L5" i="26"/>
  <c r="M6" i="29" s="1"/>
  <c r="L4" i="26"/>
  <c r="M5" i="29" s="1"/>
  <c r="L10" i="26"/>
  <c r="M11" i="29" s="1"/>
  <c r="L34" i="26"/>
  <c r="L33" i="26"/>
  <c r="L32" i="26"/>
  <c r="L31" i="26"/>
  <c r="L30" i="26"/>
  <c r="L29" i="26"/>
  <c r="L28" i="26"/>
  <c r="L27" i="26"/>
  <c r="L26" i="26"/>
  <c r="L25" i="26"/>
  <c r="L24" i="26"/>
  <c r="L23" i="26"/>
  <c r="L22" i="26"/>
  <c r="L21" i="26"/>
  <c r="L20" i="26"/>
  <c r="L19" i="26"/>
  <c r="L18" i="26"/>
  <c r="L17" i="26"/>
  <c r="L16" i="26"/>
  <c r="L15" i="26"/>
  <c r="L14" i="26"/>
  <c r="L13" i="26"/>
  <c r="L12" i="26"/>
  <c r="L11" i="26"/>
  <c r="L3" i="27"/>
  <c r="M13" i="29" s="1"/>
  <c r="L6" i="27"/>
  <c r="M16" i="29" s="1"/>
  <c r="L4" i="27"/>
  <c r="M14" i="29" s="1"/>
  <c r="L8" i="27"/>
  <c r="M18" i="29" s="1"/>
  <c r="L34" i="27"/>
  <c r="L32" i="27"/>
  <c r="L30" i="27"/>
  <c r="L28" i="27"/>
  <c r="L26" i="27"/>
  <c r="L24" i="27"/>
  <c r="L22" i="27"/>
  <c r="L20" i="27"/>
  <c r="L18" i="27"/>
  <c r="L16" i="27"/>
  <c r="L14" i="27"/>
  <c r="L12" i="27"/>
  <c r="L33" i="28"/>
  <c r="L31" i="28"/>
  <c r="L29" i="28"/>
  <c r="L27" i="28"/>
  <c r="L25" i="28"/>
  <c r="L23" i="28"/>
  <c r="L21" i="28"/>
  <c r="L19" i="28"/>
  <c r="L17" i="28"/>
  <c r="L15" i="28"/>
  <c r="L13" i="28"/>
  <c r="L11" i="28"/>
  <c r="BT37" i="28"/>
  <c r="BT37" i="27"/>
  <c r="BT21" i="28"/>
  <c r="BU22" i="27"/>
  <c r="BU43" i="28"/>
  <c r="BU28" i="27"/>
  <c r="BU22" i="26"/>
  <c r="BU36" i="27"/>
  <c r="BU43" i="26"/>
  <c r="BU16" i="26"/>
  <c r="BU23" i="28"/>
  <c r="BU16" i="28"/>
  <c r="BV9" i="28"/>
  <c r="BU34" i="28"/>
  <c r="BU41" i="28"/>
  <c r="BU31" i="27"/>
  <c r="BV11" i="27"/>
  <c r="BU24" i="26"/>
  <c r="BU39" i="27"/>
  <c r="BU41" i="26"/>
  <c r="BU14" i="26"/>
  <c r="BU25" i="28"/>
  <c r="BU15" i="28"/>
  <c r="BV9" i="26"/>
  <c r="BU34" i="26"/>
  <c r="BT29" i="27"/>
  <c r="BT29" i="28"/>
  <c r="BT21" i="27"/>
  <c r="BV10" i="27"/>
  <c r="BU27" i="27"/>
  <c r="BU26" i="27"/>
  <c r="BU39" i="28"/>
  <c r="BU38" i="28"/>
  <c r="BU33" i="27"/>
  <c r="BU32" i="27"/>
  <c r="BU12" i="27"/>
  <c r="BU13" i="27" s="1"/>
  <c r="BV10" i="26"/>
  <c r="BU25" i="26"/>
  <c r="BU41" i="27"/>
  <c r="BU40" i="27"/>
  <c r="BU39" i="26"/>
  <c r="BU40" i="26"/>
  <c r="BU12" i="26"/>
  <c r="BU13" i="26"/>
  <c r="BV10" i="28"/>
  <c r="BU27" i="28"/>
  <c r="BU26" i="28"/>
  <c r="BU12" i="28"/>
  <c r="BU33" i="26"/>
  <c r="BU30" i="26"/>
  <c r="BU31" i="28"/>
  <c r="BU30" i="28"/>
  <c r="BU25" i="27"/>
  <c r="BU24" i="27"/>
  <c r="BU36" i="28"/>
  <c r="BV9" i="27"/>
  <c r="BU35" i="27"/>
  <c r="BU34" i="27"/>
  <c r="BU15" i="27"/>
  <c r="BU14" i="27"/>
  <c r="BU20" i="26"/>
  <c r="BU23" i="26"/>
  <c r="BV8" i="27"/>
  <c r="BU43" i="27"/>
  <c r="BU42" i="27"/>
  <c r="BU36" i="26"/>
  <c r="BV11" i="26"/>
  <c r="BU18" i="26"/>
  <c r="BU19" i="26"/>
  <c r="BU20" i="28"/>
  <c r="BV11" i="28"/>
  <c r="BU19" i="28"/>
  <c r="BU18" i="28"/>
  <c r="BU31" i="26"/>
  <c r="BU32" i="26"/>
  <c r="BU33" i="28"/>
  <c r="BU32" i="28"/>
  <c r="BU13" i="28"/>
  <c r="BU23" i="27"/>
  <c r="BV8" i="28"/>
  <c r="BU42" i="28"/>
  <c r="BU17" i="27"/>
  <c r="BU16" i="27"/>
  <c r="BU26" i="26"/>
  <c r="BV8" i="26"/>
  <c r="BU42" i="26"/>
  <c r="BU17" i="26"/>
  <c r="BU22" i="28"/>
  <c r="BU17" i="28"/>
  <c r="BU28" i="26"/>
  <c r="BU35" i="28"/>
  <c r="BU20" i="27"/>
  <c r="BU40" i="28"/>
  <c r="BU30" i="27"/>
  <c r="BU19" i="27"/>
  <c r="BU18" i="27"/>
  <c r="BU27" i="26"/>
  <c r="BU38" i="27"/>
  <c r="BU38" i="26"/>
  <c r="BU15" i="26"/>
  <c r="BU24" i="28"/>
  <c r="BU14" i="28"/>
  <c r="BU35" i="26"/>
  <c r="BU28" i="28"/>
  <c r="L6" i="28" l="1"/>
  <c r="M25" i="29" s="1"/>
  <c r="L12" i="28"/>
  <c r="L14" i="28"/>
  <c r="L16" i="28"/>
  <c r="L18" i="28"/>
  <c r="L20" i="28"/>
  <c r="L22" i="28"/>
  <c r="L24" i="28"/>
  <c r="L26" i="28"/>
  <c r="L28" i="28"/>
  <c r="L30" i="28"/>
  <c r="L32" i="28"/>
  <c r="L4" i="28"/>
  <c r="M23" i="29" s="1"/>
  <c r="L8" i="28"/>
  <c r="M27" i="29" s="1"/>
  <c r="L34" i="28"/>
  <c r="L5" i="28"/>
  <c r="M24" i="29" s="1"/>
  <c r="L7" i="28"/>
  <c r="M26" i="29" s="1"/>
  <c r="L10" i="28"/>
  <c r="M29" i="29" s="1"/>
  <c r="L9" i="28"/>
  <c r="M28" i="29" s="1"/>
  <c r="L11" i="27"/>
  <c r="L13" i="27"/>
  <c r="L15" i="27"/>
  <c r="L17" i="27"/>
  <c r="L19" i="27"/>
  <c r="L21" i="27"/>
  <c r="L23" i="27"/>
  <c r="L25" i="27"/>
  <c r="L27" i="27"/>
  <c r="L29" i="27"/>
  <c r="L31" i="27"/>
  <c r="L33" i="27"/>
  <c r="L7" i="27"/>
  <c r="M17" i="29" s="1"/>
  <c r="L9" i="27"/>
  <c r="M19" i="29" s="1"/>
  <c r="L5" i="27"/>
  <c r="M15" i="29" s="1"/>
  <c r="BT44" i="27"/>
  <c r="BT45" i="27" s="1"/>
  <c r="BT46" i="27" s="1"/>
  <c r="BT47" i="27" s="1"/>
  <c r="BT48" i="27" s="1"/>
  <c r="M10" i="27" s="1"/>
  <c r="N20" i="29" s="1"/>
  <c r="BT44" i="28"/>
  <c r="BT45" i="28" s="1"/>
  <c r="BT46" i="28" s="1"/>
  <c r="BT47" i="28" s="1"/>
  <c r="BT48" i="28" s="1"/>
  <c r="M10" i="28" s="1"/>
  <c r="N29" i="29" s="1"/>
  <c r="M3" i="26"/>
  <c r="N4" i="29" s="1"/>
  <c r="M9" i="26"/>
  <c r="N10" i="29" s="1"/>
  <c r="M8" i="26"/>
  <c r="N9" i="29" s="1"/>
  <c r="M7" i="26"/>
  <c r="N8" i="29" s="1"/>
  <c r="M6" i="26"/>
  <c r="N7" i="29" s="1"/>
  <c r="M5" i="26"/>
  <c r="N6" i="29" s="1"/>
  <c r="M4" i="26"/>
  <c r="N5" i="29" s="1"/>
  <c r="M10" i="26"/>
  <c r="N11" i="29" s="1"/>
  <c r="M34" i="26"/>
  <c r="M33" i="26"/>
  <c r="M32" i="26"/>
  <c r="M31" i="26"/>
  <c r="M30" i="26"/>
  <c r="M29" i="26"/>
  <c r="M28" i="26"/>
  <c r="M27" i="26"/>
  <c r="M26" i="26"/>
  <c r="M25" i="26"/>
  <c r="M24" i="26"/>
  <c r="M23" i="26"/>
  <c r="M22" i="26"/>
  <c r="M21" i="26"/>
  <c r="M20" i="26"/>
  <c r="M19" i="26"/>
  <c r="M18" i="26"/>
  <c r="M17" i="26"/>
  <c r="M16" i="26"/>
  <c r="M15" i="26"/>
  <c r="M14" i="26"/>
  <c r="M13" i="26"/>
  <c r="M12" i="26"/>
  <c r="M11" i="26"/>
  <c r="BU29" i="28"/>
  <c r="BU29" i="26"/>
  <c r="BU37" i="26"/>
  <c r="BU37" i="28"/>
  <c r="BU37" i="27"/>
  <c r="BW9" i="26"/>
  <c r="BV32" i="26"/>
  <c r="BW11" i="26"/>
  <c r="BV36" i="27"/>
  <c r="BV19" i="27"/>
  <c r="BV28" i="27"/>
  <c r="BV35" i="28"/>
  <c r="BV23" i="28"/>
  <c r="BV43" i="26"/>
  <c r="BV22" i="26"/>
  <c r="BV40" i="28"/>
  <c r="BV22" i="27"/>
  <c r="BV28" i="26"/>
  <c r="BV14" i="28"/>
  <c r="BV39" i="27"/>
  <c r="BV17" i="27"/>
  <c r="BV31" i="27"/>
  <c r="BV33" i="28"/>
  <c r="BV20" i="28"/>
  <c r="BV36" i="26"/>
  <c r="BV26" i="26"/>
  <c r="BV43" i="28"/>
  <c r="BV20" i="27"/>
  <c r="BU21" i="27"/>
  <c r="BU21" i="28"/>
  <c r="BU21" i="26"/>
  <c r="BU29" i="27"/>
  <c r="BV31" i="26"/>
  <c r="BV34" i="26"/>
  <c r="BV17" i="28"/>
  <c r="BV16" i="28"/>
  <c r="BV15" i="26"/>
  <c r="BV18" i="26"/>
  <c r="BV41" i="27"/>
  <c r="BV40" i="27"/>
  <c r="BV15" i="27"/>
  <c r="BV14" i="27"/>
  <c r="BV33" i="27"/>
  <c r="BV32" i="27"/>
  <c r="BV31" i="28"/>
  <c r="BV30" i="28"/>
  <c r="BW10" i="28"/>
  <c r="BV27" i="28"/>
  <c r="BV26" i="28"/>
  <c r="BV39" i="26"/>
  <c r="BV42" i="26"/>
  <c r="BV25" i="26"/>
  <c r="BV20" i="26"/>
  <c r="BV36" i="28"/>
  <c r="BW10" i="27"/>
  <c r="BV27" i="27"/>
  <c r="BV26" i="27"/>
  <c r="BV30" i="26"/>
  <c r="BW11" i="28"/>
  <c r="BV19" i="28"/>
  <c r="BV18" i="28"/>
  <c r="BV14" i="26"/>
  <c r="BW8" i="27"/>
  <c r="BV43" i="27"/>
  <c r="BV42" i="27"/>
  <c r="BV12" i="27"/>
  <c r="BV13" i="27" s="1"/>
  <c r="BW9" i="27"/>
  <c r="BV35" i="27"/>
  <c r="BV34" i="27"/>
  <c r="BV28" i="28"/>
  <c r="BV25" i="28"/>
  <c r="BV24" i="28"/>
  <c r="BV38" i="26"/>
  <c r="BW10" i="26"/>
  <c r="BV27" i="26"/>
  <c r="BV24" i="26"/>
  <c r="BV39" i="28"/>
  <c r="BV38" i="28"/>
  <c r="BV25" i="27"/>
  <c r="BV24" i="27"/>
  <c r="BV35" i="26"/>
  <c r="BV12" i="28"/>
  <c r="BV19" i="26"/>
  <c r="BV16" i="26"/>
  <c r="BW11" i="27"/>
  <c r="BV18" i="27"/>
  <c r="BW9" i="28"/>
  <c r="BV34" i="28"/>
  <c r="BV22" i="28"/>
  <c r="BW8" i="26"/>
  <c r="BV40" i="26"/>
  <c r="BV41" i="28"/>
  <c r="BV23" i="27"/>
  <c r="BV33" i="26"/>
  <c r="BV15" i="28"/>
  <c r="BV17" i="26"/>
  <c r="BV12" i="26"/>
  <c r="BV13" i="26" s="1"/>
  <c r="BV38" i="27"/>
  <c r="BV16" i="27"/>
  <c r="BV30" i="27"/>
  <c r="BV32" i="28"/>
  <c r="BV41" i="26"/>
  <c r="BV23" i="26"/>
  <c r="BW8" i="28"/>
  <c r="BV42" i="28"/>
  <c r="BV13" i="28"/>
  <c r="M3" i="27" l="1"/>
  <c r="N13" i="29" s="1"/>
  <c r="M26" i="27"/>
  <c r="M12" i="28"/>
  <c r="M16" i="28"/>
  <c r="M20" i="28"/>
  <c r="M24" i="28"/>
  <c r="M28" i="28"/>
  <c r="M32" i="28"/>
  <c r="M5" i="28"/>
  <c r="N24" i="29" s="1"/>
  <c r="M9" i="28"/>
  <c r="N28" i="29" s="1"/>
  <c r="M14" i="28"/>
  <c r="M18" i="28"/>
  <c r="M22" i="28"/>
  <c r="M26" i="28"/>
  <c r="M30" i="28"/>
  <c r="M34" i="28"/>
  <c r="M7" i="28"/>
  <c r="N26" i="29" s="1"/>
  <c r="M3" i="28"/>
  <c r="N22" i="29" s="1"/>
  <c r="M18" i="27"/>
  <c r="M34" i="27"/>
  <c r="M14" i="27"/>
  <c r="M22" i="27"/>
  <c r="M30" i="27"/>
  <c r="M7" i="27"/>
  <c r="N17" i="29" s="1"/>
  <c r="M12" i="27"/>
  <c r="M16" i="27"/>
  <c r="M20" i="27"/>
  <c r="M24" i="27"/>
  <c r="M28" i="27"/>
  <c r="M32" i="27"/>
  <c r="M5" i="27"/>
  <c r="N15" i="29" s="1"/>
  <c r="M9" i="27"/>
  <c r="N19" i="29" s="1"/>
  <c r="M11" i="27"/>
  <c r="M13" i="27"/>
  <c r="M15" i="27"/>
  <c r="M17" i="27"/>
  <c r="M19" i="27"/>
  <c r="M21" i="27"/>
  <c r="M23" i="27"/>
  <c r="M25" i="27"/>
  <c r="M27" i="27"/>
  <c r="M29" i="27"/>
  <c r="M31" i="27"/>
  <c r="M33" i="27"/>
  <c r="M4" i="27"/>
  <c r="N14" i="29" s="1"/>
  <c r="M6" i="27"/>
  <c r="N16" i="29" s="1"/>
  <c r="M8" i="27"/>
  <c r="N18" i="29" s="1"/>
  <c r="BU44" i="26"/>
  <c r="BU45" i="26" s="1"/>
  <c r="BU46" i="26" s="1"/>
  <c r="BU47" i="26" s="1"/>
  <c r="BU48" i="26" s="1"/>
  <c r="N9" i="26" s="1"/>
  <c r="O10" i="29" s="1"/>
  <c r="BU44" i="28"/>
  <c r="BU45" i="28" s="1"/>
  <c r="BU46" i="28" s="1"/>
  <c r="BU47" i="28" s="1"/>
  <c r="BU48" i="28" s="1"/>
  <c r="N3" i="28" s="1"/>
  <c r="O22" i="29" s="1"/>
  <c r="BU44" i="27"/>
  <c r="BU45" i="27" s="1"/>
  <c r="BU46" i="27" s="1"/>
  <c r="BU47" i="27" s="1"/>
  <c r="BU48" i="27" s="1"/>
  <c r="N10" i="27" s="1"/>
  <c r="O20" i="29" s="1"/>
  <c r="M11" i="28"/>
  <c r="M13" i="28"/>
  <c r="M15" i="28"/>
  <c r="M17" i="28"/>
  <c r="M19" i="28"/>
  <c r="M21" i="28"/>
  <c r="M23" i="28"/>
  <c r="M25" i="28"/>
  <c r="M27" i="28"/>
  <c r="M29" i="28"/>
  <c r="M31" i="28"/>
  <c r="M33" i="28"/>
  <c r="M4" i="28"/>
  <c r="N23" i="29" s="1"/>
  <c r="M6" i="28"/>
  <c r="N25" i="29" s="1"/>
  <c r="M8" i="28"/>
  <c r="N27" i="29" s="1"/>
  <c r="N3" i="26"/>
  <c r="O4" i="29" s="1"/>
  <c r="N6" i="26"/>
  <c r="O7" i="29" s="1"/>
  <c r="N34" i="26"/>
  <c r="N30" i="26"/>
  <c r="N26" i="26"/>
  <c r="N22" i="26"/>
  <c r="N18" i="26"/>
  <c r="N14" i="26"/>
  <c r="N3" i="27"/>
  <c r="O13" i="29" s="1"/>
  <c r="N4" i="27"/>
  <c r="O14" i="29" s="1"/>
  <c r="N34" i="27"/>
  <c r="N30" i="27"/>
  <c r="N26" i="27"/>
  <c r="N22" i="27"/>
  <c r="N18" i="27"/>
  <c r="N14" i="27"/>
  <c r="BV29" i="28"/>
  <c r="BV21" i="26"/>
  <c r="BV21" i="27"/>
  <c r="BV21" i="28"/>
  <c r="BV29" i="27"/>
  <c r="BX8" i="28"/>
  <c r="BW43" i="28"/>
  <c r="BW42" i="28"/>
  <c r="BW20" i="26"/>
  <c r="BX9" i="27"/>
  <c r="BW35" i="27"/>
  <c r="BW34" i="27"/>
  <c r="BW39" i="27"/>
  <c r="BW38" i="27"/>
  <c r="BX11" i="28"/>
  <c r="BW19" i="28"/>
  <c r="BW18" i="28"/>
  <c r="BW20" i="27"/>
  <c r="BX8" i="26"/>
  <c r="BW43" i="26"/>
  <c r="BW42" i="26"/>
  <c r="BW20" i="28"/>
  <c r="BX9" i="28"/>
  <c r="BW35" i="28"/>
  <c r="BW34" i="28"/>
  <c r="BW12" i="27"/>
  <c r="BX11" i="26"/>
  <c r="BW19" i="26"/>
  <c r="BW18" i="26"/>
  <c r="BW31" i="26"/>
  <c r="BW30" i="26"/>
  <c r="BW41" i="28"/>
  <c r="BW40" i="28"/>
  <c r="BW22" i="26"/>
  <c r="BW32" i="27"/>
  <c r="BW16" i="28"/>
  <c r="BW22" i="27"/>
  <c r="BW40" i="26"/>
  <c r="BW22" i="28"/>
  <c r="BW32" i="28"/>
  <c r="BW14" i="27"/>
  <c r="BW16" i="26"/>
  <c r="BV37" i="28"/>
  <c r="BV37" i="26"/>
  <c r="BV29" i="26"/>
  <c r="BV37" i="27"/>
  <c r="BW39" i="28"/>
  <c r="BW38" i="28"/>
  <c r="BW25" i="26"/>
  <c r="BW24" i="26"/>
  <c r="BW31" i="27"/>
  <c r="BW30" i="27"/>
  <c r="BX8" i="27"/>
  <c r="BW43" i="27"/>
  <c r="BW42" i="27"/>
  <c r="BW15" i="28"/>
  <c r="BW14" i="28"/>
  <c r="BW25" i="27"/>
  <c r="BW24" i="27"/>
  <c r="BW39" i="26"/>
  <c r="BW38" i="26"/>
  <c r="BW25" i="28"/>
  <c r="BW24" i="28"/>
  <c r="BW31" i="28"/>
  <c r="BW30" i="28"/>
  <c r="BW17" i="27"/>
  <c r="BW16" i="27"/>
  <c r="BW15" i="26"/>
  <c r="BW14" i="26"/>
  <c r="BX9" i="26"/>
  <c r="BW35" i="26"/>
  <c r="BW34" i="26"/>
  <c r="BW36" i="28"/>
  <c r="BX10" i="26"/>
  <c r="BW27" i="26"/>
  <c r="BW26" i="26"/>
  <c r="BW28" i="27"/>
  <c r="BW41" i="27"/>
  <c r="BW40" i="27"/>
  <c r="BW12" i="28"/>
  <c r="BX10" i="27"/>
  <c r="BW27" i="27"/>
  <c r="BW26" i="27"/>
  <c r="BW36" i="26"/>
  <c r="BX10" i="28"/>
  <c r="BW27" i="28"/>
  <c r="BW26" i="28"/>
  <c r="BW28" i="28"/>
  <c r="BX11" i="27"/>
  <c r="BW19" i="27"/>
  <c r="BW18" i="27"/>
  <c r="BW12" i="26"/>
  <c r="BW13" i="26" s="1"/>
  <c r="BW33" i="26"/>
  <c r="BW32" i="26"/>
  <c r="BW13" i="28"/>
  <c r="BW23" i="26"/>
  <c r="BW33" i="27"/>
  <c r="BW36" i="27"/>
  <c r="BW17" i="28"/>
  <c r="BW23" i="27"/>
  <c r="BW41" i="26"/>
  <c r="BW23" i="28"/>
  <c r="BW33" i="28"/>
  <c r="BW15" i="27"/>
  <c r="BW17" i="26"/>
  <c r="BW28" i="26"/>
  <c r="BW13" i="27"/>
  <c r="N11" i="28" l="1"/>
  <c r="N27" i="28"/>
  <c r="N19" i="28"/>
  <c r="N4" i="28"/>
  <c r="O23" i="29" s="1"/>
  <c r="N15" i="28"/>
  <c r="N23" i="28"/>
  <c r="N31" i="28"/>
  <c r="N8" i="28"/>
  <c r="O27" i="29" s="1"/>
  <c r="N13" i="28"/>
  <c r="N17" i="28"/>
  <c r="N21" i="28"/>
  <c r="N25" i="28"/>
  <c r="N29" i="28"/>
  <c r="N33" i="28"/>
  <c r="N6" i="28"/>
  <c r="O25" i="29" s="1"/>
  <c r="N10" i="28"/>
  <c r="O29" i="29" s="1"/>
  <c r="N12" i="27"/>
  <c r="N16" i="27"/>
  <c r="N20" i="27"/>
  <c r="N24" i="27"/>
  <c r="N28" i="27"/>
  <c r="N32" i="27"/>
  <c r="N8" i="27"/>
  <c r="O18" i="29" s="1"/>
  <c r="N6" i="27"/>
  <c r="O16" i="29" s="1"/>
  <c r="N12" i="26"/>
  <c r="N16" i="26"/>
  <c r="N20" i="26"/>
  <c r="N24" i="26"/>
  <c r="N28" i="26"/>
  <c r="N32" i="26"/>
  <c r="N4" i="26"/>
  <c r="O5" i="29" s="1"/>
  <c r="N8" i="26"/>
  <c r="O9" i="29" s="1"/>
  <c r="N12" i="28"/>
  <c r="N14" i="28"/>
  <c r="N16" i="28"/>
  <c r="N18" i="28"/>
  <c r="N20" i="28"/>
  <c r="N22" i="28"/>
  <c r="N24" i="28"/>
  <c r="N26" i="28"/>
  <c r="N28" i="28"/>
  <c r="N30" i="28"/>
  <c r="N32" i="28"/>
  <c r="N34" i="28"/>
  <c r="N5" i="28"/>
  <c r="O24" i="29" s="1"/>
  <c r="N7" i="28"/>
  <c r="O26" i="29" s="1"/>
  <c r="N9" i="28"/>
  <c r="O28" i="29" s="1"/>
  <c r="N11" i="27"/>
  <c r="N13" i="27"/>
  <c r="N15" i="27"/>
  <c r="N17" i="27"/>
  <c r="N19" i="27"/>
  <c r="N21" i="27"/>
  <c r="N23" i="27"/>
  <c r="N25" i="27"/>
  <c r="N27" i="27"/>
  <c r="N29" i="27"/>
  <c r="N31" i="27"/>
  <c r="N33" i="27"/>
  <c r="N7" i="27"/>
  <c r="O17" i="29" s="1"/>
  <c r="N9" i="27"/>
  <c r="O19" i="29" s="1"/>
  <c r="N5" i="27"/>
  <c r="O15" i="29" s="1"/>
  <c r="N11" i="26"/>
  <c r="N13" i="26"/>
  <c r="N15" i="26"/>
  <c r="N17" i="26"/>
  <c r="N19" i="26"/>
  <c r="N21" i="26"/>
  <c r="N23" i="26"/>
  <c r="N25" i="26"/>
  <c r="N27" i="26"/>
  <c r="N29" i="26"/>
  <c r="N31" i="26"/>
  <c r="N33" i="26"/>
  <c r="N10" i="26"/>
  <c r="O11" i="29" s="1"/>
  <c r="N5" i="26"/>
  <c r="O6" i="29" s="1"/>
  <c r="N7" i="26"/>
  <c r="O8" i="29" s="1"/>
  <c r="BV44" i="28"/>
  <c r="BV45" i="28" s="1"/>
  <c r="BV46" i="28" s="1"/>
  <c r="BV47" i="28" s="1"/>
  <c r="BV48" i="28" s="1"/>
  <c r="O3" i="28" s="1"/>
  <c r="P22" i="29" s="1"/>
  <c r="BV44" i="27"/>
  <c r="BV45" i="27" s="1"/>
  <c r="BV46" i="27" s="1"/>
  <c r="BV47" i="27" s="1"/>
  <c r="BV48" i="27" s="1"/>
  <c r="O3" i="27" s="1"/>
  <c r="P13" i="29" s="1"/>
  <c r="BV44" i="26"/>
  <c r="BV45" i="26" s="1"/>
  <c r="BV46" i="26" s="1"/>
  <c r="BV47" i="26" s="1"/>
  <c r="BV48" i="26" s="1"/>
  <c r="O3" i="26" s="1"/>
  <c r="P4" i="29" s="1"/>
  <c r="BW29" i="26"/>
  <c r="BW29" i="28"/>
  <c r="BW29" i="27"/>
  <c r="BW21" i="28"/>
  <c r="BW21" i="26"/>
  <c r="BX12" i="27"/>
  <c r="BY10" i="28"/>
  <c r="BX27" i="28"/>
  <c r="BX26" i="28"/>
  <c r="BX20" i="27"/>
  <c r="BX25" i="26"/>
  <c r="BX24" i="26"/>
  <c r="BX31" i="26"/>
  <c r="BX30" i="26"/>
  <c r="BX17" i="26"/>
  <c r="BX16" i="26"/>
  <c r="BX28" i="28"/>
  <c r="BY8" i="26"/>
  <c r="BX43" i="26"/>
  <c r="BX42" i="26"/>
  <c r="BX12" i="28"/>
  <c r="BY8" i="27"/>
  <c r="BX43" i="27"/>
  <c r="BX42" i="27"/>
  <c r="BX28" i="27"/>
  <c r="BY8" i="28"/>
  <c r="BX38" i="28"/>
  <c r="BY11" i="27"/>
  <c r="BX19" i="27"/>
  <c r="BX20" i="28"/>
  <c r="BX27" i="27"/>
  <c r="BX22" i="26"/>
  <c r="BX32" i="26"/>
  <c r="BX14" i="26"/>
  <c r="BX35" i="28"/>
  <c r="BX36" i="26"/>
  <c r="BX19" i="28"/>
  <c r="BX36" i="27"/>
  <c r="BX35" i="27"/>
  <c r="BX36" i="28"/>
  <c r="BW37" i="27"/>
  <c r="BW37" i="26"/>
  <c r="BW37" i="28"/>
  <c r="BW21" i="27"/>
  <c r="BX17" i="27"/>
  <c r="BX16" i="27"/>
  <c r="BX23" i="28"/>
  <c r="BX22" i="28"/>
  <c r="BX25" i="27"/>
  <c r="BX24" i="27"/>
  <c r="BX20" i="26"/>
  <c r="BY9" i="26"/>
  <c r="BX35" i="26"/>
  <c r="BX34" i="26"/>
  <c r="BX12" i="26"/>
  <c r="BX33" i="28"/>
  <c r="BX32" i="28"/>
  <c r="BX39" i="26"/>
  <c r="BX38" i="26"/>
  <c r="BX17" i="28"/>
  <c r="BX16" i="28"/>
  <c r="BX39" i="27"/>
  <c r="BX38" i="27"/>
  <c r="BX33" i="27"/>
  <c r="BX32" i="27"/>
  <c r="BX39" i="28"/>
  <c r="BX42" i="28"/>
  <c r="BX15" i="27"/>
  <c r="BX14" i="27"/>
  <c r="BX25" i="28"/>
  <c r="BX24" i="28"/>
  <c r="BX23" i="27"/>
  <c r="BX22" i="27"/>
  <c r="BY10" i="26"/>
  <c r="BX27" i="26"/>
  <c r="BX26" i="26"/>
  <c r="BX28" i="26"/>
  <c r="BY11" i="26"/>
  <c r="BX19" i="26"/>
  <c r="BX18" i="26"/>
  <c r="BX31" i="28"/>
  <c r="BX30" i="28"/>
  <c r="BX41" i="26"/>
  <c r="BX40" i="26"/>
  <c r="BX15" i="28"/>
  <c r="BX14" i="28"/>
  <c r="BX41" i="27"/>
  <c r="BX40" i="27"/>
  <c r="BX31" i="27"/>
  <c r="BX30" i="27"/>
  <c r="BX41" i="28"/>
  <c r="BX40" i="28"/>
  <c r="BX13" i="27"/>
  <c r="BX13" i="28"/>
  <c r="BX18" i="27"/>
  <c r="BY10" i="27"/>
  <c r="BX26" i="27"/>
  <c r="BX23" i="26"/>
  <c r="BX33" i="26"/>
  <c r="BX15" i="26"/>
  <c r="BY9" i="28"/>
  <c r="BX34" i="28"/>
  <c r="BY11" i="28"/>
  <c r="BX18" i="28"/>
  <c r="BY9" i="27"/>
  <c r="BX34" i="27"/>
  <c r="BX43" i="28"/>
  <c r="BX13" i="26"/>
  <c r="O11" i="28" l="1"/>
  <c r="O19" i="26"/>
  <c r="O27" i="28"/>
  <c r="O11" i="27"/>
  <c r="O13" i="27"/>
  <c r="O15" i="27"/>
  <c r="O17" i="27"/>
  <c r="O19" i="27"/>
  <c r="O21" i="27"/>
  <c r="O23" i="27"/>
  <c r="O25" i="27"/>
  <c r="O27" i="27"/>
  <c r="O29" i="27"/>
  <c r="O31" i="27"/>
  <c r="O33" i="27"/>
  <c r="O4" i="27"/>
  <c r="P14" i="29" s="1"/>
  <c r="O6" i="27"/>
  <c r="P16" i="29" s="1"/>
  <c r="O8" i="27"/>
  <c r="P18" i="29" s="1"/>
  <c r="O10" i="27"/>
  <c r="P20" i="29" s="1"/>
  <c r="O12" i="27"/>
  <c r="O14" i="27"/>
  <c r="O16" i="27"/>
  <c r="O18" i="27"/>
  <c r="O20" i="27"/>
  <c r="O22" i="27"/>
  <c r="O24" i="27"/>
  <c r="O26" i="27"/>
  <c r="O28" i="27"/>
  <c r="O30" i="27"/>
  <c r="O32" i="27"/>
  <c r="O34" i="27"/>
  <c r="O5" i="27"/>
  <c r="P15" i="29" s="1"/>
  <c r="O7" i="27"/>
  <c r="P17" i="29" s="1"/>
  <c r="O9" i="27"/>
  <c r="P19" i="29" s="1"/>
  <c r="O11" i="26"/>
  <c r="O27" i="26"/>
  <c r="O19" i="28"/>
  <c r="O4" i="28"/>
  <c r="P23" i="29" s="1"/>
  <c r="O15" i="26"/>
  <c r="O23" i="26"/>
  <c r="O31" i="26"/>
  <c r="O7" i="26"/>
  <c r="P8" i="29" s="1"/>
  <c r="O15" i="28"/>
  <c r="O23" i="28"/>
  <c r="O31" i="28"/>
  <c r="O8" i="28"/>
  <c r="P27" i="29" s="1"/>
  <c r="O10" i="26"/>
  <c r="P11" i="29" s="1"/>
  <c r="O13" i="26"/>
  <c r="O17" i="26"/>
  <c r="O21" i="26"/>
  <c r="O25" i="26"/>
  <c r="O29" i="26"/>
  <c r="O33" i="26"/>
  <c r="O5" i="26"/>
  <c r="P6" i="29" s="1"/>
  <c r="O9" i="26"/>
  <c r="P10" i="29" s="1"/>
  <c r="O13" i="28"/>
  <c r="O17" i="28"/>
  <c r="O21" i="28"/>
  <c r="O25" i="28"/>
  <c r="O29" i="28"/>
  <c r="O33" i="28"/>
  <c r="O6" i="28"/>
  <c r="P25" i="29" s="1"/>
  <c r="O10" i="28"/>
  <c r="P29" i="29" s="1"/>
  <c r="O12" i="26"/>
  <c r="O14" i="26"/>
  <c r="O16" i="26"/>
  <c r="O18" i="26"/>
  <c r="O20" i="26"/>
  <c r="O22" i="26"/>
  <c r="O24" i="26"/>
  <c r="O26" i="26"/>
  <c r="O28" i="26"/>
  <c r="O30" i="26"/>
  <c r="O32" i="26"/>
  <c r="O34" i="26"/>
  <c r="O4" i="26"/>
  <c r="P5" i="29" s="1"/>
  <c r="O6" i="26"/>
  <c r="P7" i="29" s="1"/>
  <c r="O8" i="26"/>
  <c r="P9" i="29" s="1"/>
  <c r="O12" i="28"/>
  <c r="O14" i="28"/>
  <c r="O16" i="28"/>
  <c r="O18" i="28"/>
  <c r="O20" i="28"/>
  <c r="O22" i="28"/>
  <c r="O24" i="28"/>
  <c r="O26" i="28"/>
  <c r="O28" i="28"/>
  <c r="O30" i="28"/>
  <c r="O32" i="28"/>
  <c r="O34" i="28"/>
  <c r="O5" i="28"/>
  <c r="P24" i="29" s="1"/>
  <c r="O7" i="28"/>
  <c r="P26" i="29" s="1"/>
  <c r="O9" i="28"/>
  <c r="P28" i="29" s="1"/>
  <c r="BW44" i="27"/>
  <c r="BW45" i="27" s="1"/>
  <c r="BW46" i="27" s="1"/>
  <c r="BW47" i="27" s="1"/>
  <c r="BW48" i="27" s="1"/>
  <c r="P3" i="27" s="1"/>
  <c r="Q13" i="29" s="1"/>
  <c r="BW44" i="26"/>
  <c r="BW45" i="26" s="1"/>
  <c r="BW46" i="26" s="1"/>
  <c r="BW47" i="26" s="1"/>
  <c r="BW48" i="26" s="1"/>
  <c r="P3" i="26" s="1"/>
  <c r="Q4" i="29" s="1"/>
  <c r="BW44" i="28"/>
  <c r="BW45" i="28" s="1"/>
  <c r="BW46" i="28" s="1"/>
  <c r="BW47" i="28" s="1"/>
  <c r="BW48" i="28" s="1"/>
  <c r="P3" i="28" s="1"/>
  <c r="Q22" i="29" s="1"/>
  <c r="BX29" i="26"/>
  <c r="BX37" i="27"/>
  <c r="BX21" i="28"/>
  <c r="BX29" i="28"/>
  <c r="BY34" i="27"/>
  <c r="BY16" i="28"/>
  <c r="BY30" i="28"/>
  <c r="BY16" i="26"/>
  <c r="BY25" i="27"/>
  <c r="BY15" i="27"/>
  <c r="BY41" i="28"/>
  <c r="BY42" i="27"/>
  <c r="BY43" i="26"/>
  <c r="BY31" i="26"/>
  <c r="BY25" i="28"/>
  <c r="BY30" i="27"/>
  <c r="BY19" i="28"/>
  <c r="BY28" i="28"/>
  <c r="BY18" i="26"/>
  <c r="BZ10" i="27"/>
  <c r="BY24" i="27"/>
  <c r="BZ8" i="28"/>
  <c r="BY38" i="27"/>
  <c r="BY40" i="26"/>
  <c r="BZ10" i="28"/>
  <c r="BY26" i="28"/>
  <c r="BX21" i="26"/>
  <c r="BX37" i="28"/>
  <c r="BX37" i="26"/>
  <c r="BX29" i="27"/>
  <c r="BX21" i="27"/>
  <c r="BZ9" i="27"/>
  <c r="BY35" i="27"/>
  <c r="BY32" i="27"/>
  <c r="BY12" i="28"/>
  <c r="BZ9" i="28"/>
  <c r="BY35" i="28"/>
  <c r="BY34" i="28"/>
  <c r="BY12" i="26"/>
  <c r="BZ10" i="26"/>
  <c r="BY27" i="26"/>
  <c r="BY26" i="26"/>
  <c r="BY22" i="27"/>
  <c r="BZ11" i="27"/>
  <c r="BY19" i="27"/>
  <c r="BY16" i="27"/>
  <c r="BY36" i="28"/>
  <c r="BZ8" i="27"/>
  <c r="BY43" i="27"/>
  <c r="BY40" i="27"/>
  <c r="BY39" i="26"/>
  <c r="BY38" i="26"/>
  <c r="BZ9" i="26"/>
  <c r="BY35" i="26"/>
  <c r="BY34" i="26"/>
  <c r="BY20" i="28"/>
  <c r="BY33" i="27"/>
  <c r="BY28" i="27"/>
  <c r="BY15" i="28"/>
  <c r="BY14" i="28"/>
  <c r="BY33" i="28"/>
  <c r="BY32" i="28"/>
  <c r="BY15" i="26"/>
  <c r="BY14" i="26"/>
  <c r="BY25" i="26"/>
  <c r="BY24" i="26"/>
  <c r="BY23" i="27"/>
  <c r="BY26" i="27"/>
  <c r="BY17" i="27"/>
  <c r="BY12" i="27"/>
  <c r="BY39" i="28"/>
  <c r="BY38" i="28"/>
  <c r="BY41" i="27"/>
  <c r="BY36" i="27"/>
  <c r="BY36" i="26"/>
  <c r="BY33" i="26"/>
  <c r="BY32" i="26"/>
  <c r="BY23" i="28"/>
  <c r="BY22" i="28"/>
  <c r="BY13" i="28"/>
  <c r="BY13" i="27"/>
  <c r="BY31" i="27"/>
  <c r="BY17" i="28"/>
  <c r="BY31" i="28"/>
  <c r="BY17" i="26"/>
  <c r="BY23" i="26"/>
  <c r="BY22" i="26"/>
  <c r="BY20" i="27"/>
  <c r="BY18" i="27"/>
  <c r="BY40" i="28"/>
  <c r="BY39" i="27"/>
  <c r="BZ8" i="26"/>
  <c r="BY42" i="26"/>
  <c r="BY30" i="26"/>
  <c r="BY24" i="28"/>
  <c r="BZ11" i="28"/>
  <c r="BY18" i="28"/>
  <c r="BZ11" i="26"/>
  <c r="BY19" i="26"/>
  <c r="BY20" i="26"/>
  <c r="BY27" i="27"/>
  <c r="BY14" i="27"/>
  <c r="BY43" i="28"/>
  <c r="BY42" i="28"/>
  <c r="BY41" i="26"/>
  <c r="BY28" i="26"/>
  <c r="BY27" i="28"/>
  <c r="BY13" i="26"/>
  <c r="P13" i="26" l="1"/>
  <c r="P17" i="26"/>
  <c r="P21" i="26"/>
  <c r="P25" i="26"/>
  <c r="P29" i="26"/>
  <c r="P33" i="26"/>
  <c r="P5" i="26"/>
  <c r="Q6" i="29" s="1"/>
  <c r="P9" i="26"/>
  <c r="Q10" i="29" s="1"/>
  <c r="P11" i="26"/>
  <c r="P15" i="26"/>
  <c r="P19" i="26"/>
  <c r="P23" i="26"/>
  <c r="P27" i="26"/>
  <c r="P31" i="26"/>
  <c r="P10" i="26"/>
  <c r="Q11" i="29" s="1"/>
  <c r="P7" i="26"/>
  <c r="Q8" i="29" s="1"/>
  <c r="P11" i="28"/>
  <c r="P15" i="28"/>
  <c r="P19" i="28"/>
  <c r="P23" i="28"/>
  <c r="P27" i="28"/>
  <c r="P31" i="28"/>
  <c r="P4" i="28"/>
  <c r="Q23" i="29" s="1"/>
  <c r="P8" i="28"/>
  <c r="Q27" i="29" s="1"/>
  <c r="P13" i="28"/>
  <c r="P17" i="28"/>
  <c r="P21" i="28"/>
  <c r="P25" i="28"/>
  <c r="P29" i="28"/>
  <c r="P33" i="28"/>
  <c r="P6" i="28"/>
  <c r="Q25" i="29" s="1"/>
  <c r="P10" i="28"/>
  <c r="Q29" i="29" s="1"/>
  <c r="P11" i="27"/>
  <c r="P15" i="27"/>
  <c r="P19" i="27"/>
  <c r="P23" i="27"/>
  <c r="P27" i="27"/>
  <c r="P31" i="27"/>
  <c r="P7" i="27"/>
  <c r="Q17" i="29" s="1"/>
  <c r="P5" i="27"/>
  <c r="Q15" i="29" s="1"/>
  <c r="P12" i="28"/>
  <c r="P14" i="28"/>
  <c r="P16" i="28"/>
  <c r="P18" i="28"/>
  <c r="P20" i="28"/>
  <c r="P22" i="28"/>
  <c r="P24" i="28"/>
  <c r="P26" i="28"/>
  <c r="P28" i="28"/>
  <c r="P30" i="28"/>
  <c r="P32" i="28"/>
  <c r="P34" i="28"/>
  <c r="P5" i="28"/>
  <c r="Q24" i="29" s="1"/>
  <c r="P7" i="28"/>
  <c r="Q26" i="29" s="1"/>
  <c r="P9" i="28"/>
  <c r="Q28" i="29" s="1"/>
  <c r="P13" i="27"/>
  <c r="P17" i="27"/>
  <c r="P21" i="27"/>
  <c r="P25" i="27"/>
  <c r="P29" i="27"/>
  <c r="P33" i="27"/>
  <c r="P9" i="27"/>
  <c r="Q19" i="29" s="1"/>
  <c r="P10" i="27"/>
  <c r="Q20" i="29" s="1"/>
  <c r="BX44" i="27"/>
  <c r="BX45" i="27" s="1"/>
  <c r="BX46" i="27" s="1"/>
  <c r="BX47" i="27" s="1"/>
  <c r="BX48" i="27" s="1"/>
  <c r="R3" i="27" s="1"/>
  <c r="S13" i="29" s="1"/>
  <c r="BX44" i="26"/>
  <c r="BX45" i="26" s="1"/>
  <c r="BX46" i="26" s="1"/>
  <c r="BX47" i="26" s="1"/>
  <c r="BX48" i="26" s="1"/>
  <c r="R9" i="26" s="1"/>
  <c r="S10" i="29" s="1"/>
  <c r="BX44" i="28"/>
  <c r="BX45" i="28" s="1"/>
  <c r="BX46" i="28" s="1"/>
  <c r="BX47" i="28" s="1"/>
  <c r="BX48" i="28" s="1"/>
  <c r="R3" i="28" s="1"/>
  <c r="S22" i="29" s="1"/>
  <c r="P12" i="26"/>
  <c r="P14" i="26"/>
  <c r="P16" i="26"/>
  <c r="P18" i="26"/>
  <c r="P20" i="26"/>
  <c r="P22" i="26"/>
  <c r="P24" i="26"/>
  <c r="P26" i="26"/>
  <c r="P28" i="26"/>
  <c r="P30" i="26"/>
  <c r="P32" i="26"/>
  <c r="P34" i="26"/>
  <c r="P4" i="26"/>
  <c r="Q5" i="29" s="1"/>
  <c r="P6" i="26"/>
  <c r="Q7" i="29" s="1"/>
  <c r="P8" i="26"/>
  <c r="Q9" i="29" s="1"/>
  <c r="P12" i="27"/>
  <c r="P14" i="27"/>
  <c r="P16" i="27"/>
  <c r="P18" i="27"/>
  <c r="P20" i="27"/>
  <c r="P22" i="27"/>
  <c r="P24" i="27"/>
  <c r="P26" i="27"/>
  <c r="P28" i="27"/>
  <c r="P30" i="27"/>
  <c r="P32" i="27"/>
  <c r="P34" i="27"/>
  <c r="P8" i="27"/>
  <c r="Q18" i="29" s="1"/>
  <c r="P4" i="27"/>
  <c r="Q14" i="29" s="1"/>
  <c r="P6" i="27"/>
  <c r="Q16" i="29" s="1"/>
  <c r="R3" i="26"/>
  <c r="S4" i="29" s="1"/>
  <c r="R8" i="28"/>
  <c r="S27" i="29" s="1"/>
  <c r="R31" i="28"/>
  <c r="R23" i="28"/>
  <c r="R15" i="28"/>
  <c r="R10" i="27"/>
  <c r="S20" i="29" s="1"/>
  <c r="R6" i="27"/>
  <c r="S16" i="29" s="1"/>
  <c r="R33" i="27"/>
  <c r="R29" i="27"/>
  <c r="R25" i="27"/>
  <c r="R21" i="27"/>
  <c r="R17" i="27"/>
  <c r="R13" i="27"/>
  <c r="BY29" i="26"/>
  <c r="BY21" i="27"/>
  <c r="BY37" i="27"/>
  <c r="BY21" i="28"/>
  <c r="BY29" i="28"/>
  <c r="BZ23" i="28"/>
  <c r="BZ22" i="28"/>
  <c r="BZ41" i="28"/>
  <c r="BZ40" i="28"/>
  <c r="BZ20" i="27"/>
  <c r="CA11" i="26"/>
  <c r="BZ19" i="26"/>
  <c r="BZ18" i="26"/>
  <c r="BZ12" i="28"/>
  <c r="CA9" i="26"/>
  <c r="BZ35" i="26"/>
  <c r="BZ34" i="26"/>
  <c r="BZ36" i="26"/>
  <c r="CA8" i="27"/>
  <c r="BZ43" i="27"/>
  <c r="BZ42" i="27"/>
  <c r="BZ12" i="27"/>
  <c r="CA10" i="26"/>
  <c r="BZ27" i="26"/>
  <c r="BZ31" i="28"/>
  <c r="CA9" i="27"/>
  <c r="BZ34" i="27"/>
  <c r="CA8" i="28"/>
  <c r="BZ42" i="28"/>
  <c r="BZ22" i="27"/>
  <c r="BZ16" i="26"/>
  <c r="BZ33" i="26"/>
  <c r="BZ39" i="26"/>
  <c r="BZ41" i="27"/>
  <c r="BZ15" i="27"/>
  <c r="BZ25" i="26"/>
  <c r="BZ28" i="28"/>
  <c r="BZ32" i="27"/>
  <c r="BY21" i="26"/>
  <c r="BY37" i="26"/>
  <c r="BY29" i="27"/>
  <c r="BY37" i="28"/>
  <c r="CA10" i="28"/>
  <c r="BZ27" i="28"/>
  <c r="BZ26" i="28"/>
  <c r="BZ36" i="28"/>
  <c r="BZ25" i="27"/>
  <c r="BZ24" i="27"/>
  <c r="BZ15" i="26"/>
  <c r="BZ14" i="26"/>
  <c r="BZ17" i="28"/>
  <c r="BZ16" i="28"/>
  <c r="BZ31" i="26"/>
  <c r="BZ30" i="26"/>
  <c r="BZ41" i="26"/>
  <c r="BZ40" i="26"/>
  <c r="BZ39" i="27"/>
  <c r="BZ38" i="27"/>
  <c r="BZ17" i="27"/>
  <c r="BZ16" i="27"/>
  <c r="BZ23" i="26"/>
  <c r="BZ22" i="26"/>
  <c r="CA9" i="28"/>
  <c r="BZ35" i="28"/>
  <c r="BZ34" i="28"/>
  <c r="BZ31" i="27"/>
  <c r="BZ30" i="27"/>
  <c r="BZ25" i="28"/>
  <c r="BZ24" i="28"/>
  <c r="BZ39" i="28"/>
  <c r="BZ38" i="28"/>
  <c r="CA10" i="27"/>
  <c r="BZ27" i="27"/>
  <c r="BZ26" i="27"/>
  <c r="BZ12" i="26"/>
  <c r="CA11" i="28"/>
  <c r="BZ19" i="28"/>
  <c r="BZ18" i="28"/>
  <c r="BZ28" i="26"/>
  <c r="CA8" i="26"/>
  <c r="BZ43" i="26"/>
  <c r="BZ42" i="26"/>
  <c r="BZ36" i="27"/>
  <c r="CA11" i="27"/>
  <c r="BZ19" i="27"/>
  <c r="BZ18" i="27"/>
  <c r="BZ20" i="26"/>
  <c r="BZ33" i="28"/>
  <c r="BZ32" i="28"/>
  <c r="BZ28" i="27"/>
  <c r="BZ13" i="28"/>
  <c r="BZ13" i="26"/>
  <c r="BZ26" i="26"/>
  <c r="BZ30" i="28"/>
  <c r="BZ35" i="27"/>
  <c r="BZ20" i="28"/>
  <c r="BZ43" i="28"/>
  <c r="BZ23" i="27"/>
  <c r="BZ17" i="26"/>
  <c r="BZ15" i="28"/>
  <c r="BZ14" i="28"/>
  <c r="BZ32" i="26"/>
  <c r="BZ38" i="26"/>
  <c r="BZ40" i="27"/>
  <c r="BZ14" i="27"/>
  <c r="BZ24" i="26"/>
  <c r="BZ33" i="27"/>
  <c r="BZ13" i="27"/>
  <c r="R11" i="27" l="1"/>
  <c r="R15" i="27"/>
  <c r="R19" i="27"/>
  <c r="R23" i="27"/>
  <c r="R27" i="27"/>
  <c r="R31" i="27"/>
  <c r="R4" i="27"/>
  <c r="S14" i="29" s="1"/>
  <c r="R8" i="27"/>
  <c r="S18" i="29" s="1"/>
  <c r="R11" i="28"/>
  <c r="R19" i="28"/>
  <c r="R27" i="28"/>
  <c r="R4" i="28"/>
  <c r="S23" i="29" s="1"/>
  <c r="R26" i="26"/>
  <c r="R18" i="26"/>
  <c r="R34" i="26"/>
  <c r="R14" i="26"/>
  <c r="R22" i="26"/>
  <c r="R30" i="26"/>
  <c r="R6" i="26"/>
  <c r="S7" i="29" s="1"/>
  <c r="R12" i="26"/>
  <c r="R16" i="26"/>
  <c r="R20" i="26"/>
  <c r="R24" i="26"/>
  <c r="R28" i="26"/>
  <c r="R32" i="26"/>
  <c r="R4" i="26"/>
  <c r="S5" i="29" s="1"/>
  <c r="R8" i="26"/>
  <c r="S9" i="29" s="1"/>
  <c r="R11" i="26"/>
  <c r="R13" i="26"/>
  <c r="R15" i="26"/>
  <c r="R17" i="26"/>
  <c r="R19" i="26"/>
  <c r="R21" i="26"/>
  <c r="R23" i="26"/>
  <c r="R25" i="26"/>
  <c r="R27" i="26"/>
  <c r="R29" i="26"/>
  <c r="R31" i="26"/>
  <c r="R33" i="26"/>
  <c r="R10" i="26"/>
  <c r="S11" i="29" s="1"/>
  <c r="R5" i="26"/>
  <c r="S6" i="29" s="1"/>
  <c r="R7" i="26"/>
  <c r="S8" i="29" s="1"/>
  <c r="R13" i="28"/>
  <c r="R17" i="28"/>
  <c r="R21" i="28"/>
  <c r="R25" i="28"/>
  <c r="R29" i="28"/>
  <c r="R33" i="28"/>
  <c r="R6" i="28"/>
  <c r="S25" i="29" s="1"/>
  <c r="R10" i="28"/>
  <c r="S29" i="29" s="1"/>
  <c r="R12" i="27"/>
  <c r="R14" i="27"/>
  <c r="R16" i="27"/>
  <c r="R18" i="27"/>
  <c r="R20" i="27"/>
  <c r="R22" i="27"/>
  <c r="R24" i="27"/>
  <c r="R26" i="27"/>
  <c r="R28" i="27"/>
  <c r="R30" i="27"/>
  <c r="R32" i="27"/>
  <c r="R34" i="27"/>
  <c r="R5" i="27"/>
  <c r="S15" i="29" s="1"/>
  <c r="R7" i="27"/>
  <c r="S17" i="29" s="1"/>
  <c r="R9" i="27"/>
  <c r="S19" i="29" s="1"/>
  <c r="R12" i="28"/>
  <c r="R14" i="28"/>
  <c r="R16" i="28"/>
  <c r="R18" i="28"/>
  <c r="R20" i="28"/>
  <c r="R22" i="28"/>
  <c r="R24" i="28"/>
  <c r="R26" i="28"/>
  <c r="R28" i="28"/>
  <c r="R30" i="28"/>
  <c r="R32" i="28"/>
  <c r="R34" i="28"/>
  <c r="R5" i="28"/>
  <c r="S24" i="29" s="1"/>
  <c r="R7" i="28"/>
  <c r="S26" i="29" s="1"/>
  <c r="R9" i="28"/>
  <c r="S28" i="29" s="1"/>
  <c r="BY44" i="26"/>
  <c r="BY45" i="26" s="1"/>
  <c r="BY46" i="26" s="1"/>
  <c r="BY47" i="26" s="1"/>
  <c r="BY48" i="26" s="1"/>
  <c r="S3" i="26" s="1"/>
  <c r="T4" i="29" s="1"/>
  <c r="BY44" i="28"/>
  <c r="BY45" i="28" s="1"/>
  <c r="BY46" i="28" s="1"/>
  <c r="BY47" i="28" s="1"/>
  <c r="BY48" i="28" s="1"/>
  <c r="S3" i="28" s="1"/>
  <c r="T22" i="29" s="1"/>
  <c r="BY44" i="27"/>
  <c r="BY45" i="27" s="1"/>
  <c r="BY46" i="27" s="1"/>
  <c r="BY47" i="27" s="1"/>
  <c r="BY48" i="27" s="1"/>
  <c r="S3" i="27" s="1"/>
  <c r="T13" i="29" s="1"/>
  <c r="BZ21" i="28"/>
  <c r="BZ21" i="26"/>
  <c r="BZ29" i="26"/>
  <c r="BZ37" i="26"/>
  <c r="CA15" i="27"/>
  <c r="CA40" i="26"/>
  <c r="CA14" i="28"/>
  <c r="CA27" i="27"/>
  <c r="CA36" i="28"/>
  <c r="CA35" i="27"/>
  <c r="CB10" i="26"/>
  <c r="CA26" i="26"/>
  <c r="CA38" i="27"/>
  <c r="CA32" i="26"/>
  <c r="CA27" i="28"/>
  <c r="CA12" i="27"/>
  <c r="CA43" i="26"/>
  <c r="CA12" i="28"/>
  <c r="CA24" i="27"/>
  <c r="CA38" i="28"/>
  <c r="CA32" i="27"/>
  <c r="CA30" i="28"/>
  <c r="CA24" i="26"/>
  <c r="CA35" i="26"/>
  <c r="CA15" i="26"/>
  <c r="CA25" i="28"/>
  <c r="CA13" i="27"/>
  <c r="BZ29" i="27"/>
  <c r="BZ37" i="27"/>
  <c r="BZ37" i="28"/>
  <c r="BZ29" i="28"/>
  <c r="BZ21" i="27"/>
  <c r="CB11" i="27"/>
  <c r="CA19" i="27"/>
  <c r="CA18" i="27"/>
  <c r="CA36" i="26"/>
  <c r="CB11" i="28"/>
  <c r="CA19" i="28"/>
  <c r="CA18" i="28"/>
  <c r="CA23" i="27"/>
  <c r="CA22" i="27"/>
  <c r="CA41" i="28"/>
  <c r="CA40" i="28"/>
  <c r="CA31" i="27"/>
  <c r="CA30" i="27"/>
  <c r="CA33" i="28"/>
  <c r="CA32" i="28"/>
  <c r="CA23" i="26"/>
  <c r="CA22" i="26"/>
  <c r="CB8" i="27"/>
  <c r="CA43" i="27"/>
  <c r="CA42" i="27"/>
  <c r="CA28" i="26"/>
  <c r="CA17" i="26"/>
  <c r="CA16" i="26"/>
  <c r="CA23" i="28"/>
  <c r="CA22" i="28"/>
  <c r="CA17" i="27"/>
  <c r="CA16" i="27"/>
  <c r="CA39" i="26"/>
  <c r="CA38" i="26"/>
  <c r="CA17" i="28"/>
  <c r="CA16" i="28"/>
  <c r="CA20" i="27"/>
  <c r="CB8" i="28"/>
  <c r="CA43" i="28"/>
  <c r="CA42" i="28"/>
  <c r="CA28" i="27"/>
  <c r="CB9" i="28"/>
  <c r="CA35" i="28"/>
  <c r="CA34" i="28"/>
  <c r="CA20" i="26"/>
  <c r="CA41" i="27"/>
  <c r="CA40" i="27"/>
  <c r="CA31" i="26"/>
  <c r="CA30" i="26"/>
  <c r="CB11" i="26"/>
  <c r="CA19" i="26"/>
  <c r="CA18" i="26"/>
  <c r="CA20" i="28"/>
  <c r="CA13" i="28"/>
  <c r="CA14" i="27"/>
  <c r="CA41" i="26"/>
  <c r="CA15" i="28"/>
  <c r="CB10" i="27"/>
  <c r="CA26" i="27"/>
  <c r="CB9" i="27"/>
  <c r="CA34" i="27"/>
  <c r="CA28" i="28"/>
  <c r="CA27" i="26"/>
  <c r="CA39" i="27"/>
  <c r="CA33" i="26"/>
  <c r="CA12" i="26"/>
  <c r="CA13" i="26" s="1"/>
  <c r="CB10" i="28"/>
  <c r="CA26" i="28"/>
  <c r="CB8" i="26"/>
  <c r="CA42" i="26"/>
  <c r="CA25" i="27"/>
  <c r="CA39" i="28"/>
  <c r="CA33" i="27"/>
  <c r="CA31" i="28"/>
  <c r="CA25" i="26"/>
  <c r="CA36" i="27"/>
  <c r="CB9" i="26"/>
  <c r="CA34" i="26"/>
  <c r="CA14" i="26"/>
  <c r="CA24" i="28"/>
  <c r="S11" i="26" l="1"/>
  <c r="S27" i="26"/>
  <c r="S19" i="26"/>
  <c r="S10" i="26"/>
  <c r="T11" i="29" s="1"/>
  <c r="S13" i="28"/>
  <c r="S17" i="28"/>
  <c r="S21" i="28"/>
  <c r="S25" i="28"/>
  <c r="S29" i="28"/>
  <c r="S33" i="28"/>
  <c r="S6" i="28"/>
  <c r="T25" i="29" s="1"/>
  <c r="S10" i="28"/>
  <c r="T29" i="29" s="1"/>
  <c r="S11" i="28"/>
  <c r="S15" i="28"/>
  <c r="S19" i="28"/>
  <c r="S23" i="28"/>
  <c r="S27" i="28"/>
  <c r="S31" i="28"/>
  <c r="S4" i="28"/>
  <c r="T23" i="29" s="1"/>
  <c r="S8" i="28"/>
  <c r="T27" i="29" s="1"/>
  <c r="S15" i="26"/>
  <c r="S23" i="26"/>
  <c r="S31" i="26"/>
  <c r="S7" i="26"/>
  <c r="T8" i="29" s="1"/>
  <c r="S11" i="27"/>
  <c r="S15" i="27"/>
  <c r="S19" i="27"/>
  <c r="S23" i="27"/>
  <c r="S27" i="27"/>
  <c r="S31" i="27"/>
  <c r="S7" i="27"/>
  <c r="T17" i="29" s="1"/>
  <c r="S5" i="27"/>
  <c r="T15" i="29" s="1"/>
  <c r="S13" i="27"/>
  <c r="S17" i="27"/>
  <c r="S21" i="27"/>
  <c r="S25" i="27"/>
  <c r="S29" i="27"/>
  <c r="S33" i="27"/>
  <c r="S9" i="27"/>
  <c r="T19" i="29" s="1"/>
  <c r="S10" i="27"/>
  <c r="T20" i="29" s="1"/>
  <c r="S12" i="27"/>
  <c r="S14" i="27"/>
  <c r="S16" i="27"/>
  <c r="S18" i="27"/>
  <c r="S20" i="27"/>
  <c r="S22" i="27"/>
  <c r="S24" i="27"/>
  <c r="S26" i="27"/>
  <c r="S28" i="27"/>
  <c r="S30" i="27"/>
  <c r="S32" i="27"/>
  <c r="S34" i="27"/>
  <c r="S8" i="27"/>
  <c r="T18" i="29" s="1"/>
  <c r="S4" i="27"/>
  <c r="T14" i="29" s="1"/>
  <c r="S6" i="27"/>
  <c r="T16" i="29" s="1"/>
  <c r="S13" i="26"/>
  <c r="S17" i="26"/>
  <c r="S21" i="26"/>
  <c r="S25" i="26"/>
  <c r="S29" i="26"/>
  <c r="S33" i="26"/>
  <c r="S5" i="26"/>
  <c r="T6" i="29" s="1"/>
  <c r="S9" i="26"/>
  <c r="T10" i="29" s="1"/>
  <c r="BZ44" i="27"/>
  <c r="BZ45" i="27" s="1"/>
  <c r="BZ46" i="27" s="1"/>
  <c r="BZ47" i="27" s="1"/>
  <c r="BZ48" i="27" s="1"/>
  <c r="T3" i="27" s="1"/>
  <c r="U13" i="29" s="1"/>
  <c r="BZ44" i="26"/>
  <c r="BZ45" i="26" s="1"/>
  <c r="BZ46" i="26" s="1"/>
  <c r="BZ47" i="26" s="1"/>
  <c r="BZ48" i="26" s="1"/>
  <c r="T3" i="26" s="1"/>
  <c r="U4" i="29" s="1"/>
  <c r="BZ44" i="28"/>
  <c r="BZ45" i="28" s="1"/>
  <c r="BZ46" i="28" s="1"/>
  <c r="BZ47" i="28" s="1"/>
  <c r="BZ48" i="28" s="1"/>
  <c r="T10" i="28" s="1"/>
  <c r="U29" i="29" s="1"/>
  <c r="S12" i="26"/>
  <c r="S14" i="26"/>
  <c r="S16" i="26"/>
  <c r="S18" i="26"/>
  <c r="S20" i="26"/>
  <c r="S22" i="26"/>
  <c r="S24" i="26"/>
  <c r="S26" i="26"/>
  <c r="S28" i="26"/>
  <c r="S30" i="26"/>
  <c r="S32" i="26"/>
  <c r="S34" i="26"/>
  <c r="S4" i="26"/>
  <c r="T5" i="29" s="1"/>
  <c r="S6" i="26"/>
  <c r="T7" i="29" s="1"/>
  <c r="S8" i="26"/>
  <c r="T9" i="29" s="1"/>
  <c r="S12" i="28"/>
  <c r="S14" i="28"/>
  <c r="S16" i="28"/>
  <c r="S18" i="28"/>
  <c r="S20" i="28"/>
  <c r="S22" i="28"/>
  <c r="S24" i="28"/>
  <c r="S26" i="28"/>
  <c r="S28" i="28"/>
  <c r="S30" i="28"/>
  <c r="S32" i="28"/>
  <c r="S34" i="28"/>
  <c r="S5" i="28"/>
  <c r="T24" i="29" s="1"/>
  <c r="S7" i="28"/>
  <c r="T26" i="29" s="1"/>
  <c r="S9" i="28"/>
  <c r="T28" i="29" s="1"/>
  <c r="T8" i="27"/>
  <c r="U18" i="29" s="1"/>
  <c r="T4" i="27"/>
  <c r="U14" i="29" s="1"/>
  <c r="T31" i="27"/>
  <c r="T27" i="27"/>
  <c r="T23" i="27"/>
  <c r="T19" i="27"/>
  <c r="T15" i="27"/>
  <c r="T11" i="27"/>
  <c r="T9" i="26"/>
  <c r="U10" i="29" s="1"/>
  <c r="T33" i="26"/>
  <c r="T25" i="26"/>
  <c r="T21" i="26"/>
  <c r="T19" i="26"/>
  <c r="T17" i="26"/>
  <c r="T15" i="26"/>
  <c r="T13" i="26"/>
  <c r="T11" i="26"/>
  <c r="T3" i="28"/>
  <c r="U22" i="29" s="1"/>
  <c r="T9" i="28"/>
  <c r="U28" i="29" s="1"/>
  <c r="T7" i="28"/>
  <c r="U26" i="29" s="1"/>
  <c r="T5" i="28"/>
  <c r="U24" i="29" s="1"/>
  <c r="T34" i="28"/>
  <c r="T32" i="28"/>
  <c r="T30" i="28"/>
  <c r="T28" i="28"/>
  <c r="T26" i="28"/>
  <c r="T24" i="28"/>
  <c r="T22" i="28"/>
  <c r="T20" i="28"/>
  <c r="T18" i="28"/>
  <c r="T16" i="28"/>
  <c r="T14" i="28"/>
  <c r="T12" i="28"/>
  <c r="CA37" i="27"/>
  <c r="CA21" i="28"/>
  <c r="CA29" i="27"/>
  <c r="CA29" i="26"/>
  <c r="CB15" i="26"/>
  <c r="CB32" i="26"/>
  <c r="CB30" i="28"/>
  <c r="CB40" i="28"/>
  <c r="CB24" i="28"/>
  <c r="CC10" i="26"/>
  <c r="CB26" i="26"/>
  <c r="CC10" i="27"/>
  <c r="CB26" i="27"/>
  <c r="CC11" i="27"/>
  <c r="CB16" i="26"/>
  <c r="CB30" i="26"/>
  <c r="CB32" i="28"/>
  <c r="CB38" i="28"/>
  <c r="CB43" i="26"/>
  <c r="CB23" i="28"/>
  <c r="CC8" i="27"/>
  <c r="CB42" i="27"/>
  <c r="CB35" i="27"/>
  <c r="CB20" i="27"/>
  <c r="CB19" i="28"/>
  <c r="CB12" i="27"/>
  <c r="CA29" i="28"/>
  <c r="CA21" i="26"/>
  <c r="CA21" i="27"/>
  <c r="CA37" i="26"/>
  <c r="CA37" i="28"/>
  <c r="CC11" i="26"/>
  <c r="CB19" i="26"/>
  <c r="CB18" i="26"/>
  <c r="CB28" i="26"/>
  <c r="CC9" i="28"/>
  <c r="CB35" i="28"/>
  <c r="CB34" i="28"/>
  <c r="CB36" i="28"/>
  <c r="CB41" i="26"/>
  <c r="CB40" i="26"/>
  <c r="CB20" i="28"/>
  <c r="CB41" i="27"/>
  <c r="CB40" i="27"/>
  <c r="CB23" i="26"/>
  <c r="CB22" i="26"/>
  <c r="CB33" i="27"/>
  <c r="CB32" i="27"/>
  <c r="CB23" i="27"/>
  <c r="CB22" i="27"/>
  <c r="CB17" i="28"/>
  <c r="CB16" i="28"/>
  <c r="CB15" i="27"/>
  <c r="CB18" i="27"/>
  <c r="CB12" i="26"/>
  <c r="CB13" i="26" s="1"/>
  <c r="CC9" i="26"/>
  <c r="CB35" i="26"/>
  <c r="CB34" i="26"/>
  <c r="CB28" i="28"/>
  <c r="CC8" i="28"/>
  <c r="CB43" i="28"/>
  <c r="CB42" i="28"/>
  <c r="CB39" i="26"/>
  <c r="CB38" i="26"/>
  <c r="CC10" i="28"/>
  <c r="CB27" i="28"/>
  <c r="CB26" i="28"/>
  <c r="CB39" i="27"/>
  <c r="CB38" i="27"/>
  <c r="CB25" i="26"/>
  <c r="CB24" i="26"/>
  <c r="CB31" i="27"/>
  <c r="CB30" i="27"/>
  <c r="CB25" i="27"/>
  <c r="CB24" i="27"/>
  <c r="CB15" i="28"/>
  <c r="CB14" i="28"/>
  <c r="CB17" i="27"/>
  <c r="CB16" i="27"/>
  <c r="CB13" i="27"/>
  <c r="CB14" i="26"/>
  <c r="CB33" i="26"/>
  <c r="CB31" i="28"/>
  <c r="CB41" i="28"/>
  <c r="CB36" i="26"/>
  <c r="CB25" i="28"/>
  <c r="CB36" i="27"/>
  <c r="CB27" i="26"/>
  <c r="CB28" i="27"/>
  <c r="CB27" i="27"/>
  <c r="CB12" i="28"/>
  <c r="CB13" i="28" s="1"/>
  <c r="CB14" i="27"/>
  <c r="CB17" i="26"/>
  <c r="CB31" i="26"/>
  <c r="CB33" i="28"/>
  <c r="CB39" i="28"/>
  <c r="CC8" i="26"/>
  <c r="CB42" i="26"/>
  <c r="CB22" i="28"/>
  <c r="CB43" i="27"/>
  <c r="CB20" i="26"/>
  <c r="CC9" i="27"/>
  <c r="CB34" i="27"/>
  <c r="CC11" i="28"/>
  <c r="CB18" i="28"/>
  <c r="CB19" i="27"/>
  <c r="T11" i="28" l="1"/>
  <c r="T13" i="28"/>
  <c r="T15" i="28"/>
  <c r="T17" i="28"/>
  <c r="T19" i="28"/>
  <c r="T21" i="28"/>
  <c r="T23" i="28"/>
  <c r="T25" i="28"/>
  <c r="T27" i="28"/>
  <c r="T29" i="28"/>
  <c r="T31" i="28"/>
  <c r="T33" i="28"/>
  <c r="T4" i="28"/>
  <c r="U23" i="29" s="1"/>
  <c r="T6" i="28"/>
  <c r="U25" i="29" s="1"/>
  <c r="T8" i="28"/>
  <c r="U27" i="29" s="1"/>
  <c r="T13" i="27"/>
  <c r="T17" i="27"/>
  <c r="T21" i="27"/>
  <c r="T25" i="27"/>
  <c r="T29" i="27"/>
  <c r="T33" i="27"/>
  <c r="T6" i="27"/>
  <c r="U16" i="29" s="1"/>
  <c r="T10" i="27"/>
  <c r="U20" i="29" s="1"/>
  <c r="T29" i="26"/>
  <c r="T5" i="26"/>
  <c r="U6" i="29" s="1"/>
  <c r="T23" i="26"/>
  <c r="T27" i="26"/>
  <c r="T31" i="26"/>
  <c r="T10" i="26"/>
  <c r="U11" i="29" s="1"/>
  <c r="T7" i="26"/>
  <c r="U8" i="29" s="1"/>
  <c r="CA44" i="27"/>
  <c r="CA45" i="27" s="1"/>
  <c r="CA46" i="27" s="1"/>
  <c r="CA47" i="27" s="1"/>
  <c r="CA48" i="27" s="1"/>
  <c r="U3" i="27" s="1"/>
  <c r="V13" i="29" s="1"/>
  <c r="CA44" i="26"/>
  <c r="CA45" i="26" s="1"/>
  <c r="CA46" i="26" s="1"/>
  <c r="CA47" i="26" s="1"/>
  <c r="CA48" i="26" s="1"/>
  <c r="U9" i="26" s="1"/>
  <c r="V10" i="29" s="1"/>
  <c r="CA44" i="28"/>
  <c r="CA45" i="28" s="1"/>
  <c r="CA46" i="28" s="1"/>
  <c r="CA47" i="28" s="1"/>
  <c r="CA48" i="28" s="1"/>
  <c r="U10" i="28" s="1"/>
  <c r="V29" i="29" s="1"/>
  <c r="T12" i="26"/>
  <c r="T14" i="26"/>
  <c r="T16" i="26"/>
  <c r="T18" i="26"/>
  <c r="T20" i="26"/>
  <c r="T22" i="26"/>
  <c r="T24" i="26"/>
  <c r="T26" i="26"/>
  <c r="T28" i="26"/>
  <c r="T30" i="26"/>
  <c r="T32" i="26"/>
  <c r="T34" i="26"/>
  <c r="T4" i="26"/>
  <c r="U5" i="29" s="1"/>
  <c r="T6" i="26"/>
  <c r="U7" i="29" s="1"/>
  <c r="T8" i="26"/>
  <c r="U9" i="29" s="1"/>
  <c r="T12" i="27"/>
  <c r="T14" i="27"/>
  <c r="T16" i="27"/>
  <c r="T18" i="27"/>
  <c r="T20" i="27"/>
  <c r="T22" i="27"/>
  <c r="T24" i="27"/>
  <c r="T26" i="27"/>
  <c r="T28" i="27"/>
  <c r="T30" i="27"/>
  <c r="T32" i="27"/>
  <c r="T34" i="27"/>
  <c r="T5" i="27"/>
  <c r="U15" i="29" s="1"/>
  <c r="T7" i="27"/>
  <c r="U17" i="29" s="1"/>
  <c r="T9" i="27"/>
  <c r="U19" i="29" s="1"/>
  <c r="U3" i="26"/>
  <c r="V4" i="29" s="1"/>
  <c r="U8" i="26"/>
  <c r="V9" i="29" s="1"/>
  <c r="U6" i="26"/>
  <c r="V7" i="29" s="1"/>
  <c r="U4" i="26"/>
  <c r="V5" i="29" s="1"/>
  <c r="U34" i="26"/>
  <c r="U32" i="26"/>
  <c r="U30" i="26"/>
  <c r="U28" i="26"/>
  <c r="U26" i="26"/>
  <c r="U24" i="26"/>
  <c r="U22" i="26"/>
  <c r="U20" i="26"/>
  <c r="U18" i="26"/>
  <c r="U16" i="26"/>
  <c r="U14" i="26"/>
  <c r="U12" i="26"/>
  <c r="CB21" i="26"/>
  <c r="CB37" i="27"/>
  <c r="CB29" i="28"/>
  <c r="CB37" i="28"/>
  <c r="CB21" i="27"/>
  <c r="CC12" i="28"/>
  <c r="CD9" i="27"/>
  <c r="CC35" i="27"/>
  <c r="CC34" i="27"/>
  <c r="CC36" i="27"/>
  <c r="CD10" i="28"/>
  <c r="CC27" i="28"/>
  <c r="CC26" i="28"/>
  <c r="CC36" i="26"/>
  <c r="CD8" i="28"/>
  <c r="CC43" i="28"/>
  <c r="CC42" i="28"/>
  <c r="CC28" i="26"/>
  <c r="CC17" i="27"/>
  <c r="CC16" i="27"/>
  <c r="CC20" i="27"/>
  <c r="CD10" i="26"/>
  <c r="CC27" i="26"/>
  <c r="CC26" i="26"/>
  <c r="CC28" i="28"/>
  <c r="CC19" i="26"/>
  <c r="CD11" i="28"/>
  <c r="CC19" i="28"/>
  <c r="CC18" i="28"/>
  <c r="CC28" i="27"/>
  <c r="CD8" i="27"/>
  <c r="CC43" i="27"/>
  <c r="CC42" i="27"/>
  <c r="CC20" i="28"/>
  <c r="CD8" i="26"/>
  <c r="CC43" i="26"/>
  <c r="CC42" i="26"/>
  <c r="CC36" i="28"/>
  <c r="CD9" i="26"/>
  <c r="CC35" i="26"/>
  <c r="CC34" i="26"/>
  <c r="CC15" i="27"/>
  <c r="CC14" i="27"/>
  <c r="CD10" i="27"/>
  <c r="CC27" i="27"/>
  <c r="CC26" i="27"/>
  <c r="CC20" i="26"/>
  <c r="CD9" i="28"/>
  <c r="CC35" i="28"/>
  <c r="CC34" i="28"/>
  <c r="CC12" i="26"/>
  <c r="CC32" i="28"/>
  <c r="CC18" i="26"/>
  <c r="CC17" i="28"/>
  <c r="CC31" i="27"/>
  <c r="CC30" i="27"/>
  <c r="CC41" i="27"/>
  <c r="CC23" i="28"/>
  <c r="CC41" i="26"/>
  <c r="CC39" i="28"/>
  <c r="CC33" i="26"/>
  <c r="CC32" i="26"/>
  <c r="CC25" i="27"/>
  <c r="CC23" i="26"/>
  <c r="CC33" i="28"/>
  <c r="CC14" i="26"/>
  <c r="CC14" i="28"/>
  <c r="CC32" i="27"/>
  <c r="CC38" i="27"/>
  <c r="CC24" i="28"/>
  <c r="CC38" i="26"/>
  <c r="CC40" i="28"/>
  <c r="CC30" i="26"/>
  <c r="CC19" i="27"/>
  <c r="CC18" i="27"/>
  <c r="CC22" i="27"/>
  <c r="CC24" i="26"/>
  <c r="CC30" i="28"/>
  <c r="CC16" i="26"/>
  <c r="CC13" i="28"/>
  <c r="CB29" i="27"/>
  <c r="CB37" i="26"/>
  <c r="CB21" i="28"/>
  <c r="CB29" i="26"/>
  <c r="CC16" i="28"/>
  <c r="CC40" i="27"/>
  <c r="CC22" i="28"/>
  <c r="CC40" i="26"/>
  <c r="CC38" i="28"/>
  <c r="CC12" i="27"/>
  <c r="CC13" i="27" s="1"/>
  <c r="CC24" i="27"/>
  <c r="CC22" i="26"/>
  <c r="CD11" i="26"/>
  <c r="CC15" i="28"/>
  <c r="CC33" i="27"/>
  <c r="CC39" i="27"/>
  <c r="CC25" i="28"/>
  <c r="CC39" i="26"/>
  <c r="CC41" i="28"/>
  <c r="CC31" i="26"/>
  <c r="CD11" i="27"/>
  <c r="CC23" i="27"/>
  <c r="CC25" i="26"/>
  <c r="CC31" i="28"/>
  <c r="CC17" i="26"/>
  <c r="CC15" i="26"/>
  <c r="CC13" i="26"/>
  <c r="U11" i="27" l="1"/>
  <c r="U27" i="27"/>
  <c r="U12" i="28"/>
  <c r="U19" i="27"/>
  <c r="U7" i="27"/>
  <c r="V17" i="29" s="1"/>
  <c r="U28" i="28"/>
  <c r="U15" i="27"/>
  <c r="U23" i="27"/>
  <c r="U31" i="27"/>
  <c r="U5" i="27"/>
  <c r="V15" i="29" s="1"/>
  <c r="U20" i="28"/>
  <c r="U5" i="28"/>
  <c r="V24" i="29" s="1"/>
  <c r="U13" i="27"/>
  <c r="U17" i="27"/>
  <c r="U21" i="27"/>
  <c r="U25" i="27"/>
  <c r="U29" i="27"/>
  <c r="U33" i="27"/>
  <c r="U9" i="27"/>
  <c r="V19" i="29" s="1"/>
  <c r="U10" i="27"/>
  <c r="V20" i="29" s="1"/>
  <c r="U16" i="28"/>
  <c r="U24" i="28"/>
  <c r="U32" i="28"/>
  <c r="U9" i="28"/>
  <c r="V28" i="29" s="1"/>
  <c r="U14" i="28"/>
  <c r="U18" i="28"/>
  <c r="U22" i="28"/>
  <c r="U26" i="28"/>
  <c r="U30" i="28"/>
  <c r="U34" i="28"/>
  <c r="U7" i="28"/>
  <c r="V26" i="29" s="1"/>
  <c r="U3" i="28"/>
  <c r="V22" i="29" s="1"/>
  <c r="U12" i="27"/>
  <c r="U14" i="27"/>
  <c r="U16" i="27"/>
  <c r="U18" i="27"/>
  <c r="U20" i="27"/>
  <c r="U22" i="27"/>
  <c r="U24" i="27"/>
  <c r="U26" i="27"/>
  <c r="U28" i="27"/>
  <c r="U30" i="27"/>
  <c r="U32" i="27"/>
  <c r="U34" i="27"/>
  <c r="U8" i="27"/>
  <c r="V18" i="29" s="1"/>
  <c r="U4" i="27"/>
  <c r="V14" i="29" s="1"/>
  <c r="U6" i="27"/>
  <c r="V16" i="29" s="1"/>
  <c r="CB44" i="28"/>
  <c r="CB45" i="28" s="1"/>
  <c r="CB46" i="28" s="1"/>
  <c r="CB47" i="28" s="1"/>
  <c r="CB48" i="28" s="1"/>
  <c r="V3" i="28" s="1"/>
  <c r="W22" i="29" s="1"/>
  <c r="CB44" i="27"/>
  <c r="CB45" i="27" s="1"/>
  <c r="CB46" i="27" s="1"/>
  <c r="CB47" i="27" s="1"/>
  <c r="CB48" i="27" s="1"/>
  <c r="V3" i="27" s="1"/>
  <c r="W13" i="29" s="1"/>
  <c r="CB44" i="26"/>
  <c r="CB45" i="26" s="1"/>
  <c r="CB46" i="26" s="1"/>
  <c r="CB47" i="26" s="1"/>
  <c r="CB48" i="26" s="1"/>
  <c r="V3" i="26" s="1"/>
  <c r="W4" i="29" s="1"/>
  <c r="U11" i="28"/>
  <c r="U13" i="28"/>
  <c r="U15" i="28"/>
  <c r="U17" i="28"/>
  <c r="U19" i="28"/>
  <c r="U21" i="28"/>
  <c r="U23" i="28"/>
  <c r="U25" i="28"/>
  <c r="U27" i="28"/>
  <c r="U29" i="28"/>
  <c r="U31" i="28"/>
  <c r="U33" i="28"/>
  <c r="U4" i="28"/>
  <c r="V23" i="29" s="1"/>
  <c r="U6" i="28"/>
  <c r="V25" i="29" s="1"/>
  <c r="U8" i="28"/>
  <c r="V27" i="29" s="1"/>
  <c r="U11" i="26"/>
  <c r="U13" i="26"/>
  <c r="U15" i="26"/>
  <c r="U17" i="26"/>
  <c r="U19" i="26"/>
  <c r="U21" i="26"/>
  <c r="U23" i="26"/>
  <c r="U25" i="26"/>
  <c r="U27" i="26"/>
  <c r="U29" i="26"/>
  <c r="U31" i="26"/>
  <c r="U33" i="26"/>
  <c r="U10" i="26"/>
  <c r="V11" i="29" s="1"/>
  <c r="U5" i="26"/>
  <c r="V6" i="29" s="1"/>
  <c r="U7" i="26"/>
  <c r="V8" i="29" s="1"/>
  <c r="V4" i="28"/>
  <c r="W23" i="29" s="1"/>
  <c r="V27" i="28"/>
  <c r="V19" i="28"/>
  <c r="V11" i="28"/>
  <c r="V10" i="26"/>
  <c r="W11" i="29" s="1"/>
  <c r="V27" i="26"/>
  <c r="V19" i="26"/>
  <c r="V11" i="26"/>
  <c r="V10" i="27"/>
  <c r="W20" i="29" s="1"/>
  <c r="V8" i="27"/>
  <c r="W18" i="29" s="1"/>
  <c r="V6" i="27"/>
  <c r="W16" i="29" s="1"/>
  <c r="V4" i="27"/>
  <c r="W14" i="29" s="1"/>
  <c r="V33" i="27"/>
  <c r="V31" i="27"/>
  <c r="V29" i="27"/>
  <c r="V27" i="27"/>
  <c r="V25" i="27"/>
  <c r="V23" i="27"/>
  <c r="V21" i="27"/>
  <c r="V19" i="27"/>
  <c r="V17" i="27"/>
  <c r="V15" i="27"/>
  <c r="V13" i="27"/>
  <c r="V11" i="27"/>
  <c r="CC37" i="28"/>
  <c r="CC29" i="27"/>
  <c r="CC21" i="27"/>
  <c r="CC37" i="26"/>
  <c r="CE10" i="27"/>
  <c r="CD27" i="27"/>
  <c r="CD17" i="27"/>
  <c r="CD41" i="26"/>
  <c r="CD38" i="27"/>
  <c r="CD12" i="28"/>
  <c r="CE11" i="26"/>
  <c r="CD18" i="26"/>
  <c r="CD36" i="28"/>
  <c r="CD26" i="28"/>
  <c r="CD35" i="28"/>
  <c r="CD24" i="27"/>
  <c r="CD14" i="27"/>
  <c r="CD30" i="26"/>
  <c r="CD40" i="26"/>
  <c r="CD15" i="28"/>
  <c r="CD12" i="26"/>
  <c r="CD27" i="26"/>
  <c r="CD39" i="28"/>
  <c r="CD20" i="28"/>
  <c r="CD31" i="27"/>
  <c r="CC21" i="26"/>
  <c r="CC21" i="28"/>
  <c r="CC29" i="28"/>
  <c r="CC29" i="26"/>
  <c r="CC37" i="27"/>
  <c r="CD33" i="28"/>
  <c r="CD28" i="28"/>
  <c r="CD22" i="27"/>
  <c r="CD23" i="27"/>
  <c r="CD12" i="27"/>
  <c r="CD13" i="27"/>
  <c r="CE9" i="26"/>
  <c r="CD35" i="26"/>
  <c r="CD34" i="26"/>
  <c r="CD36" i="26"/>
  <c r="CE8" i="27"/>
  <c r="CD42" i="27"/>
  <c r="CD43" i="27"/>
  <c r="CD13" i="28"/>
  <c r="CD18" i="28"/>
  <c r="CD15" i="26"/>
  <c r="CD16" i="26"/>
  <c r="CD25" i="26"/>
  <c r="CD22" i="26"/>
  <c r="CD38" i="28"/>
  <c r="CE10" i="28"/>
  <c r="CD27" i="28"/>
  <c r="CD24" i="28"/>
  <c r="CD32" i="27"/>
  <c r="CD33" i="27"/>
  <c r="CD31" i="28"/>
  <c r="CD34" i="28"/>
  <c r="CD20" i="27"/>
  <c r="CD21" i="27"/>
  <c r="CE11" i="27"/>
  <c r="CD18" i="27"/>
  <c r="CD19" i="27"/>
  <c r="CD28" i="26"/>
  <c r="CE8" i="26"/>
  <c r="CD43" i="26"/>
  <c r="CD42" i="26"/>
  <c r="CD40" i="27"/>
  <c r="CD41" i="27"/>
  <c r="CD14" i="28"/>
  <c r="CD19" i="28"/>
  <c r="CD17" i="26"/>
  <c r="CD14" i="26"/>
  <c r="CD23" i="26"/>
  <c r="CD24" i="26"/>
  <c r="CE8" i="28"/>
  <c r="CD43" i="28"/>
  <c r="CD40" i="28"/>
  <c r="CD22" i="28"/>
  <c r="CE9" i="27"/>
  <c r="CD34" i="27"/>
  <c r="CD35" i="27"/>
  <c r="CD30" i="28"/>
  <c r="CD26" i="27"/>
  <c r="CD16" i="27"/>
  <c r="CD31" i="26"/>
  <c r="CD32" i="26"/>
  <c r="CD38" i="26"/>
  <c r="CD39" i="27"/>
  <c r="CD17" i="28"/>
  <c r="CD19" i="26"/>
  <c r="CD20" i="26"/>
  <c r="CD41" i="28"/>
  <c r="CD23" i="28"/>
  <c r="CD28" i="27"/>
  <c r="CD29" i="27" s="1"/>
  <c r="CE9" i="28"/>
  <c r="CD32" i="28"/>
  <c r="CD25" i="27"/>
  <c r="CD15" i="27"/>
  <c r="CD33" i="26"/>
  <c r="CD39" i="26"/>
  <c r="CD36" i="27"/>
  <c r="CD37" i="27" s="1"/>
  <c r="CE11" i="28"/>
  <c r="CD16" i="28"/>
  <c r="CE10" i="26"/>
  <c r="CD26" i="26"/>
  <c r="CD42" i="28"/>
  <c r="CD25" i="28"/>
  <c r="CD30" i="27"/>
  <c r="CD13" i="26"/>
  <c r="V15" i="26" l="1"/>
  <c r="V23" i="26"/>
  <c r="V31" i="26"/>
  <c r="V7" i="26"/>
  <c r="W8" i="29" s="1"/>
  <c r="V15" i="28"/>
  <c r="V23" i="28"/>
  <c r="V31" i="28"/>
  <c r="V8" i="28"/>
  <c r="W27" i="29" s="1"/>
  <c r="V13" i="26"/>
  <c r="V17" i="26"/>
  <c r="V21" i="26"/>
  <c r="V25" i="26"/>
  <c r="V29" i="26"/>
  <c r="V33" i="26"/>
  <c r="V5" i="26"/>
  <c r="W6" i="29" s="1"/>
  <c r="V9" i="26"/>
  <c r="W10" i="29" s="1"/>
  <c r="V13" i="28"/>
  <c r="V17" i="28"/>
  <c r="V21" i="28"/>
  <c r="V25" i="28"/>
  <c r="V29" i="28"/>
  <c r="V33" i="28"/>
  <c r="V6" i="28"/>
  <c r="W25" i="29" s="1"/>
  <c r="V10" i="28"/>
  <c r="W29" i="29" s="1"/>
  <c r="V12" i="26"/>
  <c r="V14" i="26"/>
  <c r="V16" i="26"/>
  <c r="V18" i="26"/>
  <c r="V20" i="26"/>
  <c r="V22" i="26"/>
  <c r="V24" i="26"/>
  <c r="V26" i="26"/>
  <c r="V28" i="26"/>
  <c r="V30" i="26"/>
  <c r="V32" i="26"/>
  <c r="V34" i="26"/>
  <c r="V4" i="26"/>
  <c r="W5" i="29" s="1"/>
  <c r="V6" i="26"/>
  <c r="W7" i="29" s="1"/>
  <c r="V8" i="26"/>
  <c r="W9" i="29" s="1"/>
  <c r="CC44" i="28"/>
  <c r="CC45" i="28" s="1"/>
  <c r="CC46" i="28" s="1"/>
  <c r="CC47" i="28" s="1"/>
  <c r="CC48" i="28" s="1"/>
  <c r="W10" i="28" s="1"/>
  <c r="X29" i="29" s="1"/>
  <c r="CC44" i="26"/>
  <c r="CC45" i="26" s="1"/>
  <c r="CC46" i="26" s="1"/>
  <c r="CC47" i="26" s="1"/>
  <c r="CC48" i="26" s="1"/>
  <c r="CC44" i="27"/>
  <c r="CC45" i="27" s="1"/>
  <c r="CC46" i="27" s="1"/>
  <c r="CC47" i="27" s="1"/>
  <c r="CC48" i="27" s="1"/>
  <c r="W10" i="27" s="1"/>
  <c r="X20" i="29" s="1"/>
  <c r="V12" i="27"/>
  <c r="V14" i="27"/>
  <c r="V16" i="27"/>
  <c r="V18" i="27"/>
  <c r="V20" i="27"/>
  <c r="V22" i="27"/>
  <c r="V24" i="27"/>
  <c r="V26" i="27"/>
  <c r="V28" i="27"/>
  <c r="V30" i="27"/>
  <c r="V32" i="27"/>
  <c r="V34" i="27"/>
  <c r="V5" i="27"/>
  <c r="W15" i="29" s="1"/>
  <c r="V7" i="27"/>
  <c r="W17" i="29" s="1"/>
  <c r="V9" i="27"/>
  <c r="W19" i="29" s="1"/>
  <c r="V12" i="28"/>
  <c r="V14" i="28"/>
  <c r="V16" i="28"/>
  <c r="V18" i="28"/>
  <c r="V20" i="28"/>
  <c r="V22" i="28"/>
  <c r="V24" i="28"/>
  <c r="V26" i="28"/>
  <c r="V28" i="28"/>
  <c r="V30" i="28"/>
  <c r="V32" i="28"/>
  <c r="V34" i="28"/>
  <c r="V5" i="28"/>
  <c r="W24" i="29" s="1"/>
  <c r="V7" i="28"/>
  <c r="W26" i="29" s="1"/>
  <c r="V9" i="28"/>
  <c r="W28" i="29" s="1"/>
  <c r="CD44" i="27"/>
  <c r="CD45" i="27" s="1"/>
  <c r="CD46" i="27" s="1"/>
  <c r="CD47" i="27" s="1"/>
  <c r="CD48" i="27" s="1"/>
  <c r="W3" i="28"/>
  <c r="X22" i="29" s="1"/>
  <c r="W9" i="28"/>
  <c r="X28" i="29" s="1"/>
  <c r="W7" i="28"/>
  <c r="X26" i="29" s="1"/>
  <c r="W5" i="28"/>
  <c r="X24" i="29" s="1"/>
  <c r="W34" i="28"/>
  <c r="W32" i="28"/>
  <c r="W30" i="28"/>
  <c r="W28" i="28"/>
  <c r="W26" i="28"/>
  <c r="W24" i="28"/>
  <c r="W22" i="28"/>
  <c r="W20" i="28"/>
  <c r="W18" i="28"/>
  <c r="W16" i="28"/>
  <c r="W14" i="28"/>
  <c r="W12" i="28"/>
  <c r="W3" i="27"/>
  <c r="X13" i="29" s="1"/>
  <c r="W4" i="27"/>
  <c r="X14" i="29" s="1"/>
  <c r="W34" i="27"/>
  <c r="W30" i="27"/>
  <c r="W26" i="27"/>
  <c r="W22" i="27"/>
  <c r="W18" i="27"/>
  <c r="W14" i="27"/>
  <c r="W3" i="26"/>
  <c r="X4" i="29" s="1"/>
  <c r="W9" i="26"/>
  <c r="X10" i="29" s="1"/>
  <c r="W8" i="26"/>
  <c r="X9" i="29" s="1"/>
  <c r="W7" i="26"/>
  <c r="X8" i="29" s="1"/>
  <c r="W6" i="26"/>
  <c r="X7" i="29" s="1"/>
  <c r="W5" i="26"/>
  <c r="X6" i="29" s="1"/>
  <c r="W4" i="26"/>
  <c r="X5" i="29" s="1"/>
  <c r="W10" i="26"/>
  <c r="X11" i="29" s="1"/>
  <c r="W34" i="26"/>
  <c r="W33" i="26"/>
  <c r="W32" i="26"/>
  <c r="W31" i="26"/>
  <c r="W30" i="26"/>
  <c r="W29" i="26"/>
  <c r="W28" i="26"/>
  <c r="W27" i="26"/>
  <c r="W26" i="26"/>
  <c r="W25" i="26"/>
  <c r="W24" i="26"/>
  <c r="W23" i="26"/>
  <c r="W22" i="26"/>
  <c r="W21" i="26"/>
  <c r="W20" i="26"/>
  <c r="W19" i="26"/>
  <c r="W18" i="26"/>
  <c r="W17" i="26"/>
  <c r="W16" i="26"/>
  <c r="W15" i="26"/>
  <c r="W14" i="26"/>
  <c r="W13" i="26"/>
  <c r="W12" i="26"/>
  <c r="W11" i="26"/>
  <c r="CD21" i="26"/>
  <c r="CD37" i="26"/>
  <c r="CD21" i="28"/>
  <c r="CE34" i="27"/>
  <c r="CE40" i="28"/>
  <c r="CE22" i="26"/>
  <c r="CF11" i="28"/>
  <c r="CE40" i="26"/>
  <c r="CE15" i="27"/>
  <c r="CE28" i="28"/>
  <c r="CE26" i="28"/>
  <c r="CE16" i="26"/>
  <c r="CE40" i="27"/>
  <c r="CE30" i="26"/>
  <c r="CF10" i="27"/>
  <c r="CE25" i="27"/>
  <c r="CE38" i="28"/>
  <c r="CE20" i="26"/>
  <c r="CE12" i="28"/>
  <c r="CF8" i="26"/>
  <c r="CE43" i="26"/>
  <c r="CF9" i="28"/>
  <c r="CE35" i="28"/>
  <c r="CE25" i="28"/>
  <c r="CF8" i="27"/>
  <c r="CE41" i="27"/>
  <c r="CE33" i="26"/>
  <c r="CD29" i="26"/>
  <c r="CD29" i="28"/>
  <c r="CD37" i="28"/>
  <c r="CE30" i="27"/>
  <c r="CE35" i="27"/>
  <c r="CE36" i="28"/>
  <c r="CE37" i="28"/>
  <c r="CF10" i="26"/>
  <c r="CE26" i="26"/>
  <c r="CE27" i="26"/>
  <c r="CE14" i="28"/>
  <c r="CE15" i="28"/>
  <c r="CE36" i="26"/>
  <c r="CE37" i="26"/>
  <c r="CF11" i="27"/>
  <c r="CE19" i="27"/>
  <c r="CE18" i="27"/>
  <c r="CE32" i="28"/>
  <c r="CE33" i="28"/>
  <c r="CE22" i="28"/>
  <c r="CE23" i="28"/>
  <c r="CE12" i="26"/>
  <c r="CE13" i="26"/>
  <c r="CE36" i="27"/>
  <c r="CE39" i="27"/>
  <c r="CF9" i="26"/>
  <c r="CE34" i="26"/>
  <c r="CE35" i="26"/>
  <c r="CE23" i="27"/>
  <c r="CE26" i="27"/>
  <c r="CE28" i="27"/>
  <c r="CE31" i="27"/>
  <c r="CF8" i="28"/>
  <c r="CE42" i="28"/>
  <c r="CE43" i="28"/>
  <c r="CE24" i="26"/>
  <c r="CE25" i="26"/>
  <c r="CE16" i="28"/>
  <c r="CE17" i="28"/>
  <c r="CE38" i="26"/>
  <c r="CE39" i="26"/>
  <c r="CE17" i="27"/>
  <c r="CE16" i="27"/>
  <c r="CE30" i="28"/>
  <c r="CE31" i="28"/>
  <c r="CE20" i="28"/>
  <c r="CE21" i="28"/>
  <c r="CF11" i="26"/>
  <c r="CE18" i="26"/>
  <c r="CE19" i="26"/>
  <c r="CE38" i="27"/>
  <c r="CE43" i="27"/>
  <c r="CE28" i="26"/>
  <c r="CE29" i="26"/>
  <c r="CE20" i="27"/>
  <c r="CE27" i="27"/>
  <c r="CF9" i="27"/>
  <c r="CE33" i="27"/>
  <c r="CE41" i="28"/>
  <c r="CE23" i="26"/>
  <c r="CE18" i="28"/>
  <c r="CE19" i="28"/>
  <c r="CE41" i="26"/>
  <c r="CE14" i="27"/>
  <c r="CE29" i="28"/>
  <c r="CF10" i="28"/>
  <c r="CE27" i="28"/>
  <c r="CE17" i="26"/>
  <c r="CE37" i="27"/>
  <c r="CE31" i="26"/>
  <c r="CE22" i="27"/>
  <c r="CE32" i="27"/>
  <c r="CE29" i="27"/>
  <c r="CE39" i="28"/>
  <c r="CE21" i="26"/>
  <c r="CE13" i="28"/>
  <c r="CE42" i="26"/>
  <c r="CE12" i="27"/>
  <c r="CE13" i="27" s="1"/>
  <c r="CE34" i="28"/>
  <c r="CE24" i="28"/>
  <c r="CE14" i="26"/>
  <c r="CE15" i="26"/>
  <c r="CE42" i="27"/>
  <c r="CE32" i="26"/>
  <c r="CE24" i="27"/>
  <c r="W12" i="27" l="1"/>
  <c r="W16" i="27"/>
  <c r="W20" i="27"/>
  <c r="W24" i="27"/>
  <c r="W28" i="27"/>
  <c r="W32" i="27"/>
  <c r="W8" i="27"/>
  <c r="X18" i="29" s="1"/>
  <c r="W6" i="27"/>
  <c r="X16" i="29" s="1"/>
  <c r="CD44" i="28"/>
  <c r="CD45" i="28" s="1"/>
  <c r="CD46" i="28" s="1"/>
  <c r="CD47" i="28" s="1"/>
  <c r="CD48" i="28" s="1"/>
  <c r="CD44" i="26"/>
  <c r="CD45" i="26" s="1"/>
  <c r="CD46" i="26" s="1"/>
  <c r="CD47" i="26" s="1"/>
  <c r="CD48" i="26" s="1"/>
  <c r="W11" i="27"/>
  <c r="W13" i="27"/>
  <c r="W15" i="27"/>
  <c r="W17" i="27"/>
  <c r="W19" i="27"/>
  <c r="W21" i="27"/>
  <c r="W23" i="27"/>
  <c r="W25" i="27"/>
  <c r="W27" i="27"/>
  <c r="W29" i="27"/>
  <c r="W31" i="27"/>
  <c r="W33" i="27"/>
  <c r="W7" i="27"/>
  <c r="X17" i="29" s="1"/>
  <c r="W9" i="27"/>
  <c r="X19" i="29" s="1"/>
  <c r="W5" i="27"/>
  <c r="X15" i="29" s="1"/>
  <c r="W11" i="28"/>
  <c r="W13" i="28"/>
  <c r="W15" i="28"/>
  <c r="W17" i="28"/>
  <c r="W19" i="28"/>
  <c r="W21" i="28"/>
  <c r="W23" i="28"/>
  <c r="W25" i="28"/>
  <c r="W27" i="28"/>
  <c r="W29" i="28"/>
  <c r="W31" i="28"/>
  <c r="W33" i="28"/>
  <c r="W4" i="28"/>
  <c r="X23" i="29" s="1"/>
  <c r="W6" i="28"/>
  <c r="X25" i="29" s="1"/>
  <c r="W8" i="28"/>
  <c r="X27" i="29" s="1"/>
  <c r="CE44" i="28"/>
  <c r="CE45" i="28" s="1"/>
  <c r="CE46" i="28" s="1"/>
  <c r="CE47" i="28" s="1"/>
  <c r="CE48" i="28" s="1"/>
  <c r="CE44" i="26"/>
  <c r="CE45" i="26" s="1"/>
  <c r="CE46" i="26" s="1"/>
  <c r="CE47" i="26" s="1"/>
  <c r="CE48" i="26" s="1"/>
  <c r="Y3" i="27"/>
  <c r="Z13" i="29" s="1"/>
  <c r="Y10" i="27"/>
  <c r="Z20" i="29" s="1"/>
  <c r="Y9" i="27"/>
  <c r="Z19" i="29" s="1"/>
  <c r="Y8" i="27"/>
  <c r="Z18" i="29" s="1"/>
  <c r="Y7" i="27"/>
  <c r="Z17" i="29" s="1"/>
  <c r="Y6" i="27"/>
  <c r="Z16" i="29" s="1"/>
  <c r="Y5" i="27"/>
  <c r="Z15" i="29" s="1"/>
  <c r="Y4" i="27"/>
  <c r="Z14" i="29" s="1"/>
  <c r="Y34" i="27"/>
  <c r="Y33" i="27"/>
  <c r="Y32" i="27"/>
  <c r="Y31" i="27"/>
  <c r="Y30" i="27"/>
  <c r="Y29" i="27"/>
  <c r="Y28" i="27"/>
  <c r="Y27" i="27"/>
  <c r="Y26" i="27"/>
  <c r="Y25" i="27"/>
  <c r="Y24" i="27"/>
  <c r="Y23" i="27"/>
  <c r="Y22" i="27"/>
  <c r="Y21" i="27"/>
  <c r="Y20" i="27"/>
  <c r="Y19" i="27"/>
  <c r="Y18" i="27"/>
  <c r="Y17" i="27"/>
  <c r="Y16" i="27"/>
  <c r="Y15" i="27"/>
  <c r="Y14" i="27"/>
  <c r="Y13" i="27"/>
  <c r="Y12" i="27"/>
  <c r="Y11" i="27"/>
  <c r="Y3" i="26"/>
  <c r="Z4" i="29" s="1"/>
  <c r="Y9" i="26"/>
  <c r="Z10" i="29" s="1"/>
  <c r="Y8" i="26"/>
  <c r="Z9" i="29" s="1"/>
  <c r="Y7" i="26"/>
  <c r="Z8" i="29" s="1"/>
  <c r="Y6" i="26"/>
  <c r="Z7" i="29" s="1"/>
  <c r="Y5" i="26"/>
  <c r="Z6" i="29" s="1"/>
  <c r="Y4" i="26"/>
  <c r="Z5" i="29" s="1"/>
  <c r="Y10" i="26"/>
  <c r="Z11" i="29" s="1"/>
  <c r="Y34" i="26"/>
  <c r="Y33" i="26"/>
  <c r="Y32" i="26"/>
  <c r="Y31" i="26"/>
  <c r="Y30" i="26"/>
  <c r="Y29" i="26"/>
  <c r="Y28" i="26"/>
  <c r="Y27" i="26"/>
  <c r="Y26" i="26"/>
  <c r="Y25" i="26"/>
  <c r="Y24" i="26"/>
  <c r="Y23" i="26"/>
  <c r="Y22" i="26"/>
  <c r="Y21" i="26"/>
  <c r="Y20" i="26"/>
  <c r="Y19" i="26"/>
  <c r="Y18" i="26"/>
  <c r="Y17" i="26"/>
  <c r="Y16" i="26"/>
  <c r="Y15" i="26"/>
  <c r="Y14" i="26"/>
  <c r="Y13" i="26"/>
  <c r="Y12" i="26"/>
  <c r="Y11" i="26"/>
  <c r="Y3" i="28"/>
  <c r="Z22" i="29" s="1"/>
  <c r="Y10" i="28"/>
  <c r="Z29" i="29" s="1"/>
  <c r="Y9" i="28"/>
  <c r="Z28" i="29" s="1"/>
  <c r="Y8" i="28"/>
  <c r="Z27" i="29" s="1"/>
  <c r="Y7" i="28"/>
  <c r="Z26" i="29" s="1"/>
  <c r="Y6" i="28"/>
  <c r="Z25" i="29" s="1"/>
  <c r="Y5" i="28"/>
  <c r="Z24" i="29" s="1"/>
  <c r="Y4" i="28"/>
  <c r="Z23" i="29" s="1"/>
  <c r="Y34" i="28"/>
  <c r="Y33" i="28"/>
  <c r="Y32" i="28"/>
  <c r="Y31" i="28"/>
  <c r="Y30" i="28"/>
  <c r="Y29" i="28"/>
  <c r="Y28" i="28"/>
  <c r="Y27" i="28"/>
  <c r="Y26" i="28"/>
  <c r="Y25" i="28"/>
  <c r="Y24" i="28"/>
  <c r="Y23" i="28"/>
  <c r="Y22" i="28"/>
  <c r="Y21" i="28"/>
  <c r="Y20" i="28"/>
  <c r="Y19" i="28"/>
  <c r="Y18" i="28"/>
  <c r="Y17" i="28"/>
  <c r="Y16" i="28"/>
  <c r="Y15" i="28"/>
  <c r="Y14" i="28"/>
  <c r="Y13" i="28"/>
  <c r="Y12" i="28"/>
  <c r="Y11" i="28"/>
  <c r="CE21" i="27"/>
  <c r="CG8" i="27"/>
  <c r="CF42" i="27"/>
  <c r="CF43" i="27"/>
  <c r="CF16" i="26"/>
  <c r="CF17" i="26"/>
  <c r="CF30" i="28"/>
  <c r="CF31" i="28"/>
  <c r="CG8" i="26"/>
  <c r="CF42" i="26"/>
  <c r="CF38" i="28"/>
  <c r="CF20" i="27"/>
  <c r="CG9" i="26"/>
  <c r="CF35" i="26"/>
  <c r="CF12" i="27"/>
  <c r="CG11" i="28"/>
  <c r="CF19" i="28"/>
  <c r="CF25" i="26"/>
  <c r="CF33" i="27"/>
  <c r="CG11" i="26"/>
  <c r="CF19" i="26"/>
  <c r="CF33" i="28"/>
  <c r="CF41" i="26"/>
  <c r="CF41" i="28"/>
  <c r="CF25" i="27"/>
  <c r="CF18" i="27"/>
  <c r="CF16" i="28"/>
  <c r="CF22" i="26"/>
  <c r="CF28" i="27"/>
  <c r="CF38" i="27"/>
  <c r="CF41" i="27"/>
  <c r="CF12" i="26"/>
  <c r="CF13" i="26"/>
  <c r="CG9" i="28"/>
  <c r="CF34" i="28"/>
  <c r="CF35" i="28"/>
  <c r="CF38" i="26"/>
  <c r="CF39" i="26"/>
  <c r="CG8" i="28"/>
  <c r="CF42" i="28"/>
  <c r="CF43" i="28"/>
  <c r="CF24" i="27"/>
  <c r="CF23" i="27"/>
  <c r="CF30" i="26"/>
  <c r="CF31" i="26"/>
  <c r="CG10" i="28"/>
  <c r="CF26" i="28"/>
  <c r="CF27" i="28"/>
  <c r="CF16" i="27"/>
  <c r="CF15" i="27"/>
  <c r="CF14" i="28"/>
  <c r="CF15" i="28"/>
  <c r="CF20" i="26"/>
  <c r="CF21" i="26"/>
  <c r="CG9" i="27"/>
  <c r="CF34" i="27"/>
  <c r="CF35" i="27"/>
  <c r="CF40" i="27"/>
  <c r="CF39" i="27"/>
  <c r="CF14" i="26"/>
  <c r="CF15" i="26"/>
  <c r="CF28" i="28"/>
  <c r="CF29" i="28"/>
  <c r="CF36" i="26"/>
  <c r="CF37" i="26"/>
  <c r="CF36" i="28"/>
  <c r="CF37" i="28"/>
  <c r="CG10" i="27"/>
  <c r="CF26" i="27"/>
  <c r="CF27" i="27"/>
  <c r="CF32" i="26"/>
  <c r="CF33" i="26"/>
  <c r="CF24" i="28"/>
  <c r="CF25" i="28"/>
  <c r="CF14" i="27"/>
  <c r="CF17" i="27"/>
  <c r="CF12" i="28"/>
  <c r="CF13" i="28"/>
  <c r="CG10" i="26"/>
  <c r="CF26" i="26"/>
  <c r="CF27" i="26"/>
  <c r="CF32" i="27"/>
  <c r="CF31" i="27"/>
  <c r="CF43" i="26"/>
  <c r="CF39" i="28"/>
  <c r="CF21" i="27"/>
  <c r="CF34" i="26"/>
  <c r="CF22" i="28"/>
  <c r="CF23" i="28"/>
  <c r="CF13" i="27"/>
  <c r="CF18" i="28"/>
  <c r="CF24" i="26"/>
  <c r="CF30" i="27"/>
  <c r="CF36" i="27"/>
  <c r="CF37" i="27"/>
  <c r="CF18" i="26"/>
  <c r="CF32" i="28"/>
  <c r="CF40" i="26"/>
  <c r="CF40" i="28"/>
  <c r="CF22" i="27"/>
  <c r="CF28" i="26"/>
  <c r="CF29" i="26" s="1"/>
  <c r="CF20" i="28"/>
  <c r="CF21" i="28" s="1"/>
  <c r="CG11" i="27"/>
  <c r="CF19" i="27"/>
  <c r="CF17" i="28"/>
  <c r="CF23" i="26"/>
  <c r="CF29" i="27"/>
  <c r="CE44" i="27" l="1"/>
  <c r="CE45" i="27" s="1"/>
  <c r="CE46" i="27" s="1"/>
  <c r="CE47" i="27" s="1"/>
  <c r="CE48" i="27" s="1"/>
  <c r="CF44" i="28"/>
  <c r="CF45" i="28" s="1"/>
  <c r="CF46" i="28" s="1"/>
  <c r="CF47" i="28" s="1"/>
  <c r="CF48" i="28" s="1"/>
  <c r="CF44" i="27"/>
  <c r="CF45" i="27" s="1"/>
  <c r="CF46" i="27" s="1"/>
  <c r="CF47" i="27" s="1"/>
  <c r="CF48" i="27" s="1"/>
  <c r="CF44" i="26"/>
  <c r="CF45" i="26" s="1"/>
  <c r="CF46" i="26" s="1"/>
  <c r="CF47" i="26" s="1"/>
  <c r="CF48" i="26" s="1"/>
  <c r="Z3" i="26"/>
  <c r="AA4" i="29" s="1"/>
  <c r="Z9" i="26"/>
  <c r="AA10" i="29" s="1"/>
  <c r="Z8" i="26"/>
  <c r="AA9" i="29" s="1"/>
  <c r="Z7" i="26"/>
  <c r="AA8" i="29" s="1"/>
  <c r="Z6" i="26"/>
  <c r="AA7" i="29" s="1"/>
  <c r="Z5" i="26"/>
  <c r="AA6" i="29" s="1"/>
  <c r="Z4" i="26"/>
  <c r="AA5" i="29" s="1"/>
  <c r="Z10" i="26"/>
  <c r="AA11" i="29" s="1"/>
  <c r="Z34" i="26"/>
  <c r="Z33" i="26"/>
  <c r="Z32" i="26"/>
  <c r="Z31" i="26"/>
  <c r="Z30" i="26"/>
  <c r="Z29" i="26"/>
  <c r="Z28" i="26"/>
  <c r="Z27" i="26"/>
  <c r="Z26" i="26"/>
  <c r="Z25" i="26"/>
  <c r="Z24" i="26"/>
  <c r="Z23" i="26"/>
  <c r="Z22" i="26"/>
  <c r="Z21" i="26"/>
  <c r="Z20" i="26"/>
  <c r="Z19" i="26"/>
  <c r="Z18" i="26"/>
  <c r="Z17" i="26"/>
  <c r="Z16" i="26"/>
  <c r="Z15" i="26"/>
  <c r="Z14" i="26"/>
  <c r="Z13" i="26"/>
  <c r="Z12" i="26"/>
  <c r="Z11" i="26"/>
  <c r="Z3" i="28"/>
  <c r="AA22" i="29" s="1"/>
  <c r="Z10" i="28"/>
  <c r="AA29" i="29" s="1"/>
  <c r="Z9" i="28"/>
  <c r="AA28" i="29" s="1"/>
  <c r="Z8" i="28"/>
  <c r="AA27" i="29" s="1"/>
  <c r="Z7" i="28"/>
  <c r="AA26" i="29" s="1"/>
  <c r="Z6" i="28"/>
  <c r="AA25" i="29" s="1"/>
  <c r="Z5" i="28"/>
  <c r="AA24" i="29" s="1"/>
  <c r="Z4" i="28"/>
  <c r="AA23" i="29" s="1"/>
  <c r="Z34" i="28"/>
  <c r="Z33" i="28"/>
  <c r="Z32" i="28"/>
  <c r="Z31" i="28"/>
  <c r="Z30" i="28"/>
  <c r="Z29" i="28"/>
  <c r="Z28" i="28"/>
  <c r="Z27" i="28"/>
  <c r="Z26" i="28"/>
  <c r="Z25" i="28"/>
  <c r="Z24" i="28"/>
  <c r="Z23" i="28"/>
  <c r="Z22" i="28"/>
  <c r="Z21" i="28"/>
  <c r="Z20" i="28"/>
  <c r="Z19" i="28"/>
  <c r="Z18" i="28"/>
  <c r="Z17" i="28"/>
  <c r="Z16" i="28"/>
  <c r="Z15" i="28"/>
  <c r="Z14" i="28"/>
  <c r="Z13" i="28"/>
  <c r="Z12" i="28"/>
  <c r="Z11" i="28"/>
  <c r="Z3" i="27"/>
  <c r="AA13" i="29" s="1"/>
  <c r="Z10" i="27"/>
  <c r="AA20" i="29" s="1"/>
  <c r="Z6" i="27"/>
  <c r="AA16" i="29" s="1"/>
  <c r="Z5" i="27"/>
  <c r="AA15" i="29" s="1"/>
  <c r="Z4" i="27"/>
  <c r="AA14" i="29" s="1"/>
  <c r="Z9" i="27"/>
  <c r="AA19" i="29" s="1"/>
  <c r="Z8" i="27"/>
  <c r="AA18" i="29" s="1"/>
  <c r="Z7" i="27"/>
  <c r="AA17" i="29" s="1"/>
  <c r="Z34" i="27"/>
  <c r="Z33" i="27"/>
  <c r="Z32" i="27"/>
  <c r="Z31" i="27"/>
  <c r="Z30" i="27"/>
  <c r="Z29" i="27"/>
  <c r="Z28" i="27"/>
  <c r="Z27" i="27"/>
  <c r="Z26" i="27"/>
  <c r="Z25" i="27"/>
  <c r="Z24" i="27"/>
  <c r="Z23" i="27"/>
  <c r="Z22" i="27"/>
  <c r="Z21" i="27"/>
  <c r="Z20" i="27"/>
  <c r="Z19" i="27"/>
  <c r="Z18" i="27"/>
  <c r="Z17" i="27"/>
  <c r="Z16" i="27"/>
  <c r="Z15" i="27"/>
  <c r="Z14" i="27"/>
  <c r="Z13" i="27"/>
  <c r="Z12" i="27"/>
  <c r="Z11" i="27"/>
  <c r="CH10" i="26"/>
  <c r="CG26" i="26"/>
  <c r="CG27" i="26"/>
  <c r="CG14" i="27"/>
  <c r="CG15" i="27"/>
  <c r="CG20" i="27"/>
  <c r="CG21" i="27"/>
  <c r="CH11" i="26"/>
  <c r="CG18" i="26"/>
  <c r="CG19" i="26"/>
  <c r="CG32" i="27"/>
  <c r="CG33" i="27"/>
  <c r="CG14" i="28"/>
  <c r="CG15" i="28"/>
  <c r="CG26" i="28"/>
  <c r="CG36" i="26"/>
  <c r="CG34" i="28"/>
  <c r="CG38" i="27"/>
  <c r="CG20" i="26"/>
  <c r="CG12" i="27"/>
  <c r="CH10" i="27"/>
  <c r="CG16" i="26"/>
  <c r="CG30" i="27"/>
  <c r="CG12" i="28"/>
  <c r="CG20" i="28"/>
  <c r="CH9" i="26"/>
  <c r="CG35" i="26"/>
  <c r="CG41" i="28"/>
  <c r="CG39" i="26"/>
  <c r="CG36" i="27"/>
  <c r="CG22" i="26"/>
  <c r="CG23" i="26"/>
  <c r="CH11" i="27"/>
  <c r="CG18" i="27"/>
  <c r="CG19" i="27"/>
  <c r="CG24" i="27"/>
  <c r="CG25" i="27"/>
  <c r="CG14" i="26"/>
  <c r="CG15" i="26"/>
  <c r="CG28" i="27"/>
  <c r="CG29" i="27"/>
  <c r="CH11" i="28"/>
  <c r="CG18" i="28"/>
  <c r="CG19" i="28"/>
  <c r="CG22" i="28"/>
  <c r="CG23" i="28"/>
  <c r="CG28" i="26"/>
  <c r="CG29" i="26"/>
  <c r="CH8" i="28"/>
  <c r="CG42" i="28"/>
  <c r="CG43" i="28"/>
  <c r="CG40" i="26"/>
  <c r="CG41" i="26"/>
  <c r="CG30" i="28"/>
  <c r="CG31" i="28"/>
  <c r="CH8" i="27"/>
  <c r="CG42" i="27"/>
  <c r="CG43" i="27"/>
  <c r="CG24" i="26"/>
  <c r="CG25" i="26"/>
  <c r="CG16" i="27"/>
  <c r="CG17" i="27"/>
  <c r="CG22" i="27"/>
  <c r="CG23" i="27"/>
  <c r="CG12" i="26"/>
  <c r="CG13" i="26"/>
  <c r="CH9" i="27"/>
  <c r="CG34" i="27"/>
  <c r="CG35" i="27"/>
  <c r="CG16" i="28"/>
  <c r="CG17" i="28"/>
  <c r="CG24" i="28"/>
  <c r="CG25" i="28"/>
  <c r="CG30" i="26"/>
  <c r="CG31" i="26"/>
  <c r="CG36" i="28"/>
  <c r="CG37" i="28"/>
  <c r="CH8" i="26"/>
  <c r="CG42" i="26"/>
  <c r="CG43" i="26"/>
  <c r="CG32" i="28"/>
  <c r="CG33" i="28"/>
  <c r="CG40" i="27"/>
  <c r="CG41" i="27"/>
  <c r="CH10" i="28"/>
  <c r="CG27" i="28"/>
  <c r="CG32" i="26"/>
  <c r="CG33" i="26"/>
  <c r="CG38" i="28"/>
  <c r="CG39" i="28"/>
  <c r="CG37" i="26"/>
  <c r="CH9" i="28"/>
  <c r="CG35" i="28"/>
  <c r="CG39" i="27"/>
  <c r="CG21" i="26"/>
  <c r="CG13" i="27"/>
  <c r="CG26" i="27"/>
  <c r="CG27" i="27"/>
  <c r="CG17" i="26"/>
  <c r="CG31" i="27"/>
  <c r="CG13" i="28"/>
  <c r="CG21" i="28"/>
  <c r="CG34" i="26"/>
  <c r="CG40" i="28"/>
  <c r="CG38" i="26"/>
  <c r="CG28" i="28"/>
  <c r="CG29" i="28"/>
  <c r="CG37" i="27"/>
  <c r="CG44" i="28" l="1"/>
  <c r="CG45" i="28" s="1"/>
  <c r="CG46" i="28" s="1"/>
  <c r="CG47" i="28" s="1"/>
  <c r="CG48" i="28" s="1"/>
  <c r="CG44" i="26"/>
  <c r="CG45" i="26" s="1"/>
  <c r="CG46" i="26" s="1"/>
  <c r="CG47" i="26" s="1"/>
  <c r="CG48" i="26" s="1"/>
  <c r="CG44" i="27"/>
  <c r="CG45" i="27" s="1"/>
  <c r="CG46" i="27" s="1"/>
  <c r="CG47" i="27" s="1"/>
  <c r="CG48" i="27" s="1"/>
  <c r="AA3" i="26"/>
  <c r="AB4" i="29" s="1"/>
  <c r="AA9" i="26"/>
  <c r="AB10" i="29" s="1"/>
  <c r="AA8" i="26"/>
  <c r="AB9" i="29" s="1"/>
  <c r="AA7" i="26"/>
  <c r="AB8" i="29" s="1"/>
  <c r="AA6" i="26"/>
  <c r="AB7" i="29" s="1"/>
  <c r="AA5" i="26"/>
  <c r="AB6" i="29" s="1"/>
  <c r="AA4" i="26"/>
  <c r="AB5" i="29" s="1"/>
  <c r="AA10" i="26"/>
  <c r="AB11" i="29" s="1"/>
  <c r="AA34" i="26"/>
  <c r="AA33" i="26"/>
  <c r="AA32" i="26"/>
  <c r="AA31" i="26"/>
  <c r="AA30" i="26"/>
  <c r="AA29" i="26"/>
  <c r="AA28" i="26"/>
  <c r="AA27" i="26"/>
  <c r="AA26" i="26"/>
  <c r="AA25" i="26"/>
  <c r="AA24" i="26"/>
  <c r="AA23" i="26"/>
  <c r="AA22" i="26"/>
  <c r="AA21" i="26"/>
  <c r="AA20" i="26"/>
  <c r="AA19" i="26"/>
  <c r="AA18" i="26"/>
  <c r="AA17" i="26"/>
  <c r="AA16" i="26"/>
  <c r="AA15" i="26"/>
  <c r="AA14" i="26"/>
  <c r="AA13" i="26"/>
  <c r="AA12" i="26"/>
  <c r="AA11" i="26"/>
  <c r="AA3" i="27"/>
  <c r="AB13" i="29" s="1"/>
  <c r="AA10" i="27"/>
  <c r="AB20" i="29" s="1"/>
  <c r="AA9" i="27"/>
  <c r="AB19" i="29" s="1"/>
  <c r="AA8" i="27"/>
  <c r="AB18" i="29" s="1"/>
  <c r="AA7" i="27"/>
  <c r="AB17" i="29" s="1"/>
  <c r="AA6" i="27"/>
  <c r="AB16" i="29" s="1"/>
  <c r="AA5" i="27"/>
  <c r="AB15" i="29" s="1"/>
  <c r="AA4" i="27"/>
  <c r="AB14" i="29" s="1"/>
  <c r="AA34" i="27"/>
  <c r="AA33" i="27"/>
  <c r="AA32" i="27"/>
  <c r="AA31" i="27"/>
  <c r="AA30" i="27"/>
  <c r="AA29" i="27"/>
  <c r="AA28" i="27"/>
  <c r="AA27" i="27"/>
  <c r="AA26" i="27"/>
  <c r="AA25" i="27"/>
  <c r="AA24" i="27"/>
  <c r="AA23" i="27"/>
  <c r="AA22" i="27"/>
  <c r="AA21" i="27"/>
  <c r="AA20" i="27"/>
  <c r="AA19" i="27"/>
  <c r="AA18" i="27"/>
  <c r="AA17" i="27"/>
  <c r="AA16" i="27"/>
  <c r="AA15" i="27"/>
  <c r="AA14" i="27"/>
  <c r="AA13" i="27"/>
  <c r="AA12" i="27"/>
  <c r="AA11" i="27"/>
  <c r="AA3" i="28"/>
  <c r="AB22" i="29" s="1"/>
  <c r="AA10" i="28"/>
  <c r="AB29" i="29" s="1"/>
  <c r="AA9" i="28"/>
  <c r="AB28" i="29" s="1"/>
  <c r="AA8" i="28"/>
  <c r="AB27" i="29" s="1"/>
  <c r="AA7" i="28"/>
  <c r="AB26" i="29" s="1"/>
  <c r="AA6" i="28"/>
  <c r="AB25" i="29" s="1"/>
  <c r="AA5" i="28"/>
  <c r="AB24" i="29" s="1"/>
  <c r="AA4" i="28"/>
  <c r="AB23" i="29" s="1"/>
  <c r="AA34" i="28"/>
  <c r="AA33" i="28"/>
  <c r="AA32" i="28"/>
  <c r="AA31" i="28"/>
  <c r="AA30" i="28"/>
  <c r="AA29" i="28"/>
  <c r="AA28" i="28"/>
  <c r="AA27" i="28"/>
  <c r="AA26" i="28"/>
  <c r="AA25" i="28"/>
  <c r="AA24" i="28"/>
  <c r="AA23" i="28"/>
  <c r="AA22" i="28"/>
  <c r="AA21" i="28"/>
  <c r="AA20" i="28"/>
  <c r="AA19" i="28"/>
  <c r="AA18" i="28"/>
  <c r="AA17" i="28"/>
  <c r="AA16" i="28"/>
  <c r="AA15" i="28"/>
  <c r="AA14" i="28"/>
  <c r="AA13" i="28"/>
  <c r="AA12" i="28"/>
  <c r="AA11" i="28"/>
  <c r="CH38" i="26"/>
  <c r="CH36" i="27"/>
  <c r="CI9" i="28"/>
  <c r="CH40" i="28"/>
  <c r="CH22" i="28"/>
  <c r="CH12" i="28"/>
  <c r="CH18" i="26"/>
  <c r="CH36" i="26"/>
  <c r="CI9" i="26"/>
  <c r="CH35" i="26"/>
  <c r="CH31" i="27"/>
  <c r="CH26" i="27"/>
  <c r="CH38" i="27"/>
  <c r="CH28" i="28"/>
  <c r="CI8" i="28"/>
  <c r="CH43" i="28"/>
  <c r="CH14" i="28"/>
  <c r="CH12" i="26"/>
  <c r="CI11" i="27"/>
  <c r="CH19" i="27"/>
  <c r="CH25" i="26"/>
  <c r="CH12" i="27"/>
  <c r="CI8" i="26"/>
  <c r="CH42" i="26"/>
  <c r="CH43" i="26"/>
  <c r="CH32" i="26"/>
  <c r="CH33" i="26"/>
  <c r="CH32" i="27"/>
  <c r="CH33" i="27"/>
  <c r="CH24" i="27"/>
  <c r="CH25" i="27"/>
  <c r="CH40" i="27"/>
  <c r="CH41" i="27"/>
  <c r="CH30" i="28"/>
  <c r="CH31" i="28"/>
  <c r="CH36" i="28"/>
  <c r="CH37" i="28"/>
  <c r="CI10" i="28"/>
  <c r="CH26" i="28"/>
  <c r="CH27" i="28"/>
  <c r="CH16" i="28"/>
  <c r="CI11" i="26"/>
  <c r="CH19" i="26"/>
  <c r="CI10" i="26"/>
  <c r="CH27" i="26"/>
  <c r="CH40" i="26"/>
  <c r="CH41" i="26"/>
  <c r="CH30" i="26"/>
  <c r="CH31" i="26"/>
  <c r="CI9" i="27"/>
  <c r="CH34" i="27"/>
  <c r="CH35" i="27"/>
  <c r="CH22" i="27"/>
  <c r="CH23" i="27"/>
  <c r="CI8" i="27"/>
  <c r="CH42" i="27"/>
  <c r="CH43" i="27"/>
  <c r="CH32" i="28"/>
  <c r="CH33" i="28"/>
  <c r="CH38" i="28"/>
  <c r="CH39" i="28"/>
  <c r="CH20" i="28"/>
  <c r="CH21" i="28"/>
  <c r="CI11" i="28"/>
  <c r="CH18" i="28"/>
  <c r="CH19" i="28"/>
  <c r="CH16" i="26"/>
  <c r="CH17" i="26"/>
  <c r="CH14" i="27"/>
  <c r="CH15" i="27"/>
  <c r="CH20" i="26"/>
  <c r="CH21" i="26"/>
  <c r="CH13" i="28"/>
  <c r="CH15" i="26"/>
  <c r="CH13" i="27"/>
  <c r="CH22" i="26"/>
  <c r="CH39" i="26"/>
  <c r="CH28" i="26"/>
  <c r="CH29" i="26"/>
  <c r="CH28" i="27"/>
  <c r="CH29" i="27" s="1"/>
  <c r="CH20" i="27"/>
  <c r="CH21" i="27"/>
  <c r="CH37" i="27"/>
  <c r="CH34" i="28"/>
  <c r="CH35" i="28"/>
  <c r="CH41" i="28"/>
  <c r="CH23" i="28"/>
  <c r="CH17" i="28"/>
  <c r="CH16" i="27"/>
  <c r="CH26" i="26"/>
  <c r="CH37" i="26"/>
  <c r="CH34" i="26"/>
  <c r="CH30" i="27"/>
  <c r="CI10" i="27"/>
  <c r="CH27" i="27"/>
  <c r="CH39" i="27"/>
  <c r="CH29" i="28"/>
  <c r="CH42" i="28"/>
  <c r="CH24" i="28"/>
  <c r="CH25" i="28"/>
  <c r="CH15" i="28"/>
  <c r="CH13" i="26"/>
  <c r="CH18" i="27"/>
  <c r="CH24" i="26"/>
  <c r="CH14" i="26"/>
  <c r="CH17" i="27"/>
  <c r="CH23" i="26"/>
  <c r="CH44" i="27" l="1"/>
  <c r="CH45" i="27" s="1"/>
  <c r="CH46" i="27" s="1"/>
  <c r="CH47" i="27" s="1"/>
  <c r="CH48" i="27" s="1"/>
  <c r="CH44" i="26"/>
  <c r="CH45" i="26" s="1"/>
  <c r="CH46" i="26" s="1"/>
  <c r="CH47" i="26" s="1"/>
  <c r="CH48" i="26" s="1"/>
  <c r="CH44" i="28"/>
  <c r="CH45" i="28" s="1"/>
  <c r="CH46" i="28" s="1"/>
  <c r="CH47" i="28" s="1"/>
  <c r="CH48" i="28" s="1"/>
  <c r="AB3" i="27"/>
  <c r="AC13" i="29" s="1"/>
  <c r="AB10" i="27"/>
  <c r="AC20" i="29" s="1"/>
  <c r="AB5" i="27"/>
  <c r="AC15" i="29" s="1"/>
  <c r="AB4" i="27"/>
  <c r="AC14" i="29" s="1"/>
  <c r="AB9" i="27"/>
  <c r="AC19" i="29" s="1"/>
  <c r="AB8" i="27"/>
  <c r="AC18" i="29" s="1"/>
  <c r="AB7" i="27"/>
  <c r="AC17" i="29" s="1"/>
  <c r="AB6" i="27"/>
  <c r="AC16" i="29" s="1"/>
  <c r="AB34" i="27"/>
  <c r="AB33" i="27"/>
  <c r="AB32" i="27"/>
  <c r="AB31" i="27"/>
  <c r="AB30" i="27"/>
  <c r="AB29" i="27"/>
  <c r="AB28" i="27"/>
  <c r="AB27" i="27"/>
  <c r="AB26" i="27"/>
  <c r="AB25" i="27"/>
  <c r="AB24" i="27"/>
  <c r="AB23" i="27"/>
  <c r="AB22" i="27"/>
  <c r="AB21" i="27"/>
  <c r="AB20" i="27"/>
  <c r="AB19" i="27"/>
  <c r="AB18" i="27"/>
  <c r="AB17" i="27"/>
  <c r="AB16" i="27"/>
  <c r="AB15" i="27"/>
  <c r="AB14" i="27"/>
  <c r="AB13" i="27"/>
  <c r="AB12" i="27"/>
  <c r="AB11" i="27"/>
  <c r="AB3" i="26"/>
  <c r="AC4" i="29" s="1"/>
  <c r="AB9" i="26"/>
  <c r="AC10" i="29" s="1"/>
  <c r="AB8" i="26"/>
  <c r="AC9" i="29" s="1"/>
  <c r="AB7" i="26"/>
  <c r="AC8" i="29" s="1"/>
  <c r="AB6" i="26"/>
  <c r="AC7" i="29" s="1"/>
  <c r="AB5" i="26"/>
  <c r="AC6" i="29" s="1"/>
  <c r="AB4" i="26"/>
  <c r="AC5" i="29" s="1"/>
  <c r="AB10" i="26"/>
  <c r="AC11" i="29" s="1"/>
  <c r="AB34" i="26"/>
  <c r="AB33" i="26"/>
  <c r="AB32" i="26"/>
  <c r="AB31" i="26"/>
  <c r="AB30" i="26"/>
  <c r="AB29" i="26"/>
  <c r="AB28" i="26"/>
  <c r="AB27" i="26"/>
  <c r="AB26" i="26"/>
  <c r="AB25" i="26"/>
  <c r="AB24" i="26"/>
  <c r="AB23" i="26"/>
  <c r="AB22" i="26"/>
  <c r="AB21" i="26"/>
  <c r="AB20" i="26"/>
  <c r="AB19" i="26"/>
  <c r="AB18" i="26"/>
  <c r="AB17" i="26"/>
  <c r="AB16" i="26"/>
  <c r="AB15" i="26"/>
  <c r="AB14" i="26"/>
  <c r="AB13" i="26"/>
  <c r="AB12" i="26"/>
  <c r="AB11" i="26"/>
  <c r="AB3" i="28"/>
  <c r="AC22" i="29" s="1"/>
  <c r="AB10" i="28"/>
  <c r="AC29" i="29" s="1"/>
  <c r="AB9" i="28"/>
  <c r="AC28" i="29" s="1"/>
  <c r="AB8" i="28"/>
  <c r="AC27" i="29" s="1"/>
  <c r="AB7" i="28"/>
  <c r="AC26" i="29" s="1"/>
  <c r="AB6" i="28"/>
  <c r="AC25" i="29" s="1"/>
  <c r="AB5" i="28"/>
  <c r="AC24" i="29" s="1"/>
  <c r="AB4" i="28"/>
  <c r="AC23" i="29" s="1"/>
  <c r="AB34" i="28"/>
  <c r="AB33" i="28"/>
  <c r="AB32" i="28"/>
  <c r="AB31" i="28"/>
  <c r="AB30" i="28"/>
  <c r="AB29" i="28"/>
  <c r="AB28" i="28"/>
  <c r="AB27" i="28"/>
  <c r="AB26" i="28"/>
  <c r="AB25" i="28"/>
  <c r="AB24" i="28"/>
  <c r="AB23" i="28"/>
  <c r="AB22" i="28"/>
  <c r="AB21" i="28"/>
  <c r="AB20" i="28"/>
  <c r="AB19" i="28"/>
  <c r="AB18" i="28"/>
  <c r="AB17" i="28"/>
  <c r="AB16" i="28"/>
  <c r="AB15" i="28"/>
  <c r="AB14" i="28"/>
  <c r="AB13" i="28"/>
  <c r="AB12" i="28"/>
  <c r="AB11" i="28"/>
  <c r="CI16" i="27"/>
  <c r="CJ10" i="27"/>
  <c r="CI27" i="27"/>
  <c r="CI33" i="27"/>
  <c r="CI20" i="26"/>
  <c r="CJ11" i="26"/>
  <c r="CI19" i="26"/>
  <c r="CI23" i="28"/>
  <c r="CJ8" i="26"/>
  <c r="CI43" i="26"/>
  <c r="CI15" i="27"/>
  <c r="CI18" i="28"/>
  <c r="CI41" i="28"/>
  <c r="CI39" i="27"/>
  <c r="CI34" i="27"/>
  <c r="CI32" i="26"/>
  <c r="CI22" i="26"/>
  <c r="CI12" i="26"/>
  <c r="CI20" i="28"/>
  <c r="CI34" i="28"/>
  <c r="CI40" i="26"/>
  <c r="CI12" i="27"/>
  <c r="CI13" i="27"/>
  <c r="CI12" i="28"/>
  <c r="CI13" i="28"/>
  <c r="CJ8" i="28"/>
  <c r="CI42" i="28"/>
  <c r="CI43" i="28"/>
  <c r="CI40" i="27"/>
  <c r="CI41" i="27"/>
  <c r="CI22" i="27"/>
  <c r="CI23" i="27"/>
  <c r="CI28" i="27"/>
  <c r="CI29" i="27"/>
  <c r="CJ9" i="26"/>
  <c r="CI34" i="26"/>
  <c r="CI35" i="26"/>
  <c r="CI24" i="26"/>
  <c r="CI25" i="26"/>
  <c r="CI14" i="26"/>
  <c r="CI15" i="26"/>
  <c r="CJ10" i="28"/>
  <c r="CI26" i="28"/>
  <c r="CI27" i="28"/>
  <c r="CI32" i="28"/>
  <c r="CI33" i="28"/>
  <c r="CI38" i="26"/>
  <c r="CI39" i="26"/>
  <c r="CJ11" i="27"/>
  <c r="CI18" i="27"/>
  <c r="CI19" i="27"/>
  <c r="CI14" i="28"/>
  <c r="CI15" i="28"/>
  <c r="CI36" i="28"/>
  <c r="CI37" i="28"/>
  <c r="CJ8" i="27"/>
  <c r="CI42" i="27"/>
  <c r="CI43" i="27"/>
  <c r="CI24" i="27"/>
  <c r="CI25" i="27"/>
  <c r="CI30" i="27"/>
  <c r="CI31" i="27"/>
  <c r="CI28" i="26"/>
  <c r="CI29" i="26"/>
  <c r="CJ10" i="26"/>
  <c r="CI26" i="26"/>
  <c r="CI27" i="26"/>
  <c r="CI16" i="26"/>
  <c r="CI17" i="26"/>
  <c r="CI24" i="28"/>
  <c r="CI25" i="28"/>
  <c r="CI30" i="28"/>
  <c r="CI31" i="28"/>
  <c r="CI36" i="26"/>
  <c r="CI37" i="26"/>
  <c r="CI17" i="27"/>
  <c r="CI16" i="28"/>
  <c r="CI17" i="28"/>
  <c r="CI38" i="28"/>
  <c r="CI39" i="28"/>
  <c r="CI36" i="27"/>
  <c r="CI37" i="27"/>
  <c r="CI26" i="27"/>
  <c r="CI32" i="27"/>
  <c r="CI30" i="26"/>
  <c r="CI31" i="26"/>
  <c r="CI21" i="26"/>
  <c r="CI18" i="26"/>
  <c r="CI22" i="28"/>
  <c r="CI28" i="28"/>
  <c r="CI29" i="28"/>
  <c r="CI42" i="26"/>
  <c r="CI14" i="27"/>
  <c r="CJ11" i="28"/>
  <c r="CI19" i="28"/>
  <c r="CI40" i="28"/>
  <c r="CI38" i="27"/>
  <c r="CI20" i="27"/>
  <c r="CI21" i="27" s="1"/>
  <c r="CJ9" i="27"/>
  <c r="CI35" i="27"/>
  <c r="CI33" i="26"/>
  <c r="CI23" i="26"/>
  <c r="CI13" i="26"/>
  <c r="CI21" i="28"/>
  <c r="CJ9" i="28"/>
  <c r="CI35" i="28"/>
  <c r="CI41" i="26"/>
  <c r="CI44" i="26" l="1"/>
  <c r="CI45" i="26" s="1"/>
  <c r="CI46" i="26" s="1"/>
  <c r="CI47" i="26" s="1"/>
  <c r="CI48" i="26" s="1"/>
  <c r="CI44" i="28"/>
  <c r="CI45" i="28" s="1"/>
  <c r="CI46" i="28" s="1"/>
  <c r="CI47" i="28" s="1"/>
  <c r="CI48" i="28" s="1"/>
  <c r="CI44" i="27"/>
  <c r="CI45" i="27" s="1"/>
  <c r="CI46" i="27" s="1"/>
  <c r="CI47" i="27" s="1"/>
  <c r="CI48" i="27" s="1"/>
  <c r="AC3" i="28"/>
  <c r="AD22" i="29" s="1"/>
  <c r="AC10" i="28"/>
  <c r="AD29" i="29" s="1"/>
  <c r="AC9" i="28"/>
  <c r="AD28" i="29" s="1"/>
  <c r="AC8" i="28"/>
  <c r="AD27" i="29" s="1"/>
  <c r="AC7" i="28"/>
  <c r="AD26" i="29" s="1"/>
  <c r="AC6" i="28"/>
  <c r="AD25" i="29" s="1"/>
  <c r="AC5" i="28"/>
  <c r="AD24" i="29" s="1"/>
  <c r="AC4" i="28"/>
  <c r="AD23" i="29" s="1"/>
  <c r="AC34" i="28"/>
  <c r="AC33" i="28"/>
  <c r="AC32" i="28"/>
  <c r="AC31" i="28"/>
  <c r="AC30" i="28"/>
  <c r="AC29" i="28"/>
  <c r="AC28" i="28"/>
  <c r="AC27" i="28"/>
  <c r="AC26" i="28"/>
  <c r="AC25" i="28"/>
  <c r="AC24" i="28"/>
  <c r="AC23" i="28"/>
  <c r="AC22" i="28"/>
  <c r="AC21" i="28"/>
  <c r="AC20" i="28"/>
  <c r="AC19" i="28"/>
  <c r="AC18" i="28"/>
  <c r="AC17" i="28"/>
  <c r="AC16" i="28"/>
  <c r="AC15" i="28"/>
  <c r="AC14" i="28"/>
  <c r="AC13" i="28"/>
  <c r="AC12" i="28"/>
  <c r="AC11" i="28"/>
  <c r="AC3" i="26"/>
  <c r="AD4" i="29" s="1"/>
  <c r="AC9" i="26"/>
  <c r="AD10" i="29" s="1"/>
  <c r="AC8" i="26"/>
  <c r="AD9" i="29" s="1"/>
  <c r="AC7" i="26"/>
  <c r="AD8" i="29" s="1"/>
  <c r="AC6" i="26"/>
  <c r="AD7" i="29" s="1"/>
  <c r="AC5" i="26"/>
  <c r="AD6" i="29" s="1"/>
  <c r="AC4" i="26"/>
  <c r="AD5" i="29" s="1"/>
  <c r="AC10" i="26"/>
  <c r="AD11" i="29" s="1"/>
  <c r="AC34" i="26"/>
  <c r="AC33" i="26"/>
  <c r="AC32" i="26"/>
  <c r="AC31" i="26"/>
  <c r="AC30" i="26"/>
  <c r="AC29" i="26"/>
  <c r="AC28" i="26"/>
  <c r="AC27" i="26"/>
  <c r="AC26" i="26"/>
  <c r="AC25" i="26"/>
  <c r="AC24" i="26"/>
  <c r="AC23" i="26"/>
  <c r="AC22" i="26"/>
  <c r="AC21" i="26"/>
  <c r="AC20" i="26"/>
  <c r="AC19" i="26"/>
  <c r="AC18" i="26"/>
  <c r="AC17" i="26"/>
  <c r="AC16" i="26"/>
  <c r="AC15" i="26"/>
  <c r="AC14" i="26"/>
  <c r="AC13" i="26"/>
  <c r="AC12" i="26"/>
  <c r="AC11" i="26"/>
  <c r="AC3" i="27"/>
  <c r="AD13" i="29" s="1"/>
  <c r="AC10" i="27"/>
  <c r="AD20" i="29" s="1"/>
  <c r="AC9" i="27"/>
  <c r="AD19" i="29" s="1"/>
  <c r="AC8" i="27"/>
  <c r="AD18" i="29" s="1"/>
  <c r="AC7" i="27"/>
  <c r="AD17" i="29" s="1"/>
  <c r="AC6" i="27"/>
  <c r="AD16" i="29" s="1"/>
  <c r="AC5" i="27"/>
  <c r="AD15" i="29" s="1"/>
  <c r="AC4" i="27"/>
  <c r="AD14" i="29" s="1"/>
  <c r="AC34" i="27"/>
  <c r="AC33" i="27"/>
  <c r="AC32" i="27"/>
  <c r="AC31" i="27"/>
  <c r="AC30" i="27"/>
  <c r="AC29" i="27"/>
  <c r="AC28" i="27"/>
  <c r="AC27" i="27"/>
  <c r="AC26" i="27"/>
  <c r="AC25" i="27"/>
  <c r="AC24" i="27"/>
  <c r="AC23" i="27"/>
  <c r="AC22" i="27"/>
  <c r="AC21" i="27"/>
  <c r="AC20" i="27"/>
  <c r="AC19" i="27"/>
  <c r="AC18" i="27"/>
  <c r="AC17" i="27"/>
  <c r="AC16" i="27"/>
  <c r="AC15" i="27"/>
  <c r="AC14" i="27"/>
  <c r="AC13" i="27"/>
  <c r="AC12" i="27"/>
  <c r="AC11" i="27"/>
  <c r="CJ31" i="28"/>
  <c r="CJ19" i="27"/>
  <c r="CJ41" i="26"/>
  <c r="CJ23" i="28"/>
  <c r="CK9" i="26"/>
  <c r="CJ35" i="26"/>
  <c r="CJ25" i="27"/>
  <c r="CJ39" i="28"/>
  <c r="CJ20" i="26"/>
  <c r="CK9" i="27"/>
  <c r="CJ35" i="27"/>
  <c r="CJ41" i="27"/>
  <c r="CJ12" i="27"/>
  <c r="CK8" i="26"/>
  <c r="CJ43" i="26"/>
  <c r="CJ25" i="28"/>
  <c r="CJ15" i="26"/>
  <c r="CJ26" i="27"/>
  <c r="CJ40" i="28"/>
  <c r="CK9" i="28"/>
  <c r="CJ34" i="28"/>
  <c r="CJ35" i="28"/>
  <c r="CJ22" i="26"/>
  <c r="CJ23" i="26"/>
  <c r="CJ28" i="27"/>
  <c r="CJ29" i="27"/>
  <c r="CK8" i="27"/>
  <c r="CJ42" i="27"/>
  <c r="CJ43" i="27"/>
  <c r="CJ16" i="28"/>
  <c r="CJ17" i="28"/>
  <c r="CJ14" i="27"/>
  <c r="CJ15" i="27"/>
  <c r="CJ36" i="26"/>
  <c r="CJ37" i="26"/>
  <c r="CK10" i="28"/>
  <c r="CJ26" i="28"/>
  <c r="CJ27" i="28"/>
  <c r="CJ16" i="26"/>
  <c r="CJ17" i="26"/>
  <c r="CJ30" i="26"/>
  <c r="CJ31" i="26"/>
  <c r="CJ20" i="27"/>
  <c r="CJ21" i="27"/>
  <c r="CK8" i="28"/>
  <c r="CJ42" i="28"/>
  <c r="CJ43" i="28"/>
  <c r="CJ32" i="28"/>
  <c r="CJ33" i="28"/>
  <c r="CJ24" i="26"/>
  <c r="CJ25" i="26"/>
  <c r="CJ30" i="27"/>
  <c r="CJ31" i="27"/>
  <c r="CJ36" i="27"/>
  <c r="CJ37" i="27"/>
  <c r="CK11" i="28"/>
  <c r="CJ18" i="28"/>
  <c r="CJ19" i="28"/>
  <c r="CJ16" i="27"/>
  <c r="CJ17" i="27"/>
  <c r="CJ38" i="26"/>
  <c r="CJ39" i="26"/>
  <c r="CJ20" i="28"/>
  <c r="CJ21" i="28"/>
  <c r="CK11" i="26"/>
  <c r="CJ18" i="26"/>
  <c r="CJ19" i="26"/>
  <c r="CJ32" i="26"/>
  <c r="CJ33" i="26"/>
  <c r="CJ22" i="27"/>
  <c r="CJ23" i="27"/>
  <c r="CJ36" i="28"/>
  <c r="CJ37" i="28"/>
  <c r="CJ30" i="28"/>
  <c r="CK10" i="26"/>
  <c r="CJ26" i="26"/>
  <c r="CJ27" i="26"/>
  <c r="CJ32" i="27"/>
  <c r="CJ33" i="27"/>
  <c r="CJ38" i="27"/>
  <c r="CJ39" i="27"/>
  <c r="CJ12" i="28"/>
  <c r="CJ13" i="28" s="1"/>
  <c r="CK11" i="27"/>
  <c r="CJ18" i="27"/>
  <c r="CJ40" i="26"/>
  <c r="CJ22" i="28"/>
  <c r="CJ12" i="26"/>
  <c r="CJ13" i="26"/>
  <c r="CJ34" i="26"/>
  <c r="CJ24" i="27"/>
  <c r="CJ38" i="28"/>
  <c r="CJ28" i="28"/>
  <c r="CJ29" i="28"/>
  <c r="CJ21" i="26"/>
  <c r="CJ34" i="27"/>
  <c r="CJ40" i="27"/>
  <c r="CJ14" i="28"/>
  <c r="CJ15" i="28"/>
  <c r="CJ13" i="27"/>
  <c r="CJ42" i="26"/>
  <c r="CJ24" i="28"/>
  <c r="CJ14" i="26"/>
  <c r="CJ28" i="26"/>
  <c r="CJ29" i="26" s="1"/>
  <c r="CK10" i="27"/>
  <c r="CJ27" i="27"/>
  <c r="CJ41" i="28"/>
  <c r="CJ44" i="27" l="1"/>
  <c r="CJ45" i="27" s="1"/>
  <c r="CJ46" i="27" s="1"/>
  <c r="CJ47" i="27" s="1"/>
  <c r="CJ48" i="27" s="1"/>
  <c r="CJ44" i="26"/>
  <c r="CJ45" i="26" s="1"/>
  <c r="CJ46" i="26" s="1"/>
  <c r="CJ47" i="26" s="1"/>
  <c r="CJ48" i="26" s="1"/>
  <c r="CJ44" i="28"/>
  <c r="CJ45" i="28" s="1"/>
  <c r="CJ46" i="28" s="1"/>
  <c r="CJ47" i="28" s="1"/>
  <c r="CJ48" i="28" s="1"/>
  <c r="AD3" i="28"/>
  <c r="AE22" i="29" s="1"/>
  <c r="AD10" i="28"/>
  <c r="AE29" i="29" s="1"/>
  <c r="AD9" i="28"/>
  <c r="AE28" i="29" s="1"/>
  <c r="AD8" i="28"/>
  <c r="AE27" i="29" s="1"/>
  <c r="AD7" i="28"/>
  <c r="AE26" i="29" s="1"/>
  <c r="AD6" i="28"/>
  <c r="AE25" i="29" s="1"/>
  <c r="AD5" i="28"/>
  <c r="AE24" i="29" s="1"/>
  <c r="AD4" i="28"/>
  <c r="AE23" i="29" s="1"/>
  <c r="AD34" i="28"/>
  <c r="AD33" i="28"/>
  <c r="AD32" i="28"/>
  <c r="AD31" i="28"/>
  <c r="AD30" i="28"/>
  <c r="AD29" i="28"/>
  <c r="AD28" i="28"/>
  <c r="AD27" i="28"/>
  <c r="AD26" i="28"/>
  <c r="AD25" i="28"/>
  <c r="AD24" i="28"/>
  <c r="AD23" i="28"/>
  <c r="AD22" i="28"/>
  <c r="AD21" i="28"/>
  <c r="AD20" i="28"/>
  <c r="AD19" i="28"/>
  <c r="AD18" i="28"/>
  <c r="AD17" i="28"/>
  <c r="AD16" i="28"/>
  <c r="AD15" i="28"/>
  <c r="AD14" i="28"/>
  <c r="AD13" i="28"/>
  <c r="AD12" i="28"/>
  <c r="AD11" i="28"/>
  <c r="AD3" i="26"/>
  <c r="AE4" i="29" s="1"/>
  <c r="AD9" i="26"/>
  <c r="AE10" i="29" s="1"/>
  <c r="AD8" i="26"/>
  <c r="AE9" i="29" s="1"/>
  <c r="AD7" i="26"/>
  <c r="AE8" i="29" s="1"/>
  <c r="AD6" i="26"/>
  <c r="AE7" i="29" s="1"/>
  <c r="AD5" i="26"/>
  <c r="AE6" i="29" s="1"/>
  <c r="AD4" i="26"/>
  <c r="AE5" i="29" s="1"/>
  <c r="AD10" i="26"/>
  <c r="AE11" i="29" s="1"/>
  <c r="AD34" i="26"/>
  <c r="AD33" i="26"/>
  <c r="AD32" i="26"/>
  <c r="AD31" i="26"/>
  <c r="AD30" i="26"/>
  <c r="AD29" i="26"/>
  <c r="AD28" i="26"/>
  <c r="AD27" i="26"/>
  <c r="AD26" i="26"/>
  <c r="AD25" i="26"/>
  <c r="AD24" i="26"/>
  <c r="AD23" i="26"/>
  <c r="AD22" i="26"/>
  <c r="AD21" i="26"/>
  <c r="AD20" i="26"/>
  <c r="AD19" i="26"/>
  <c r="AD18" i="26"/>
  <c r="AD17" i="26"/>
  <c r="AD16" i="26"/>
  <c r="AD15" i="26"/>
  <c r="AD14" i="26"/>
  <c r="AD13" i="26"/>
  <c r="AD12" i="26"/>
  <c r="AD11" i="26"/>
  <c r="AD3" i="27"/>
  <c r="AE13" i="29" s="1"/>
  <c r="AD10" i="27"/>
  <c r="AE20" i="29" s="1"/>
  <c r="AD5" i="27"/>
  <c r="AE15" i="29" s="1"/>
  <c r="AD4" i="27"/>
  <c r="AE14" i="29" s="1"/>
  <c r="AD9" i="27"/>
  <c r="AE19" i="29" s="1"/>
  <c r="AD8" i="27"/>
  <c r="AE18" i="29" s="1"/>
  <c r="AD7" i="27"/>
  <c r="AE17" i="29" s="1"/>
  <c r="AD6" i="27"/>
  <c r="AE16" i="29" s="1"/>
  <c r="AD34" i="27"/>
  <c r="AD33" i="27"/>
  <c r="AD32" i="27"/>
  <c r="AD31" i="27"/>
  <c r="AD30" i="27"/>
  <c r="AD29" i="27"/>
  <c r="AD28" i="27"/>
  <c r="AD27" i="27"/>
  <c r="AD26" i="27"/>
  <c r="AD25" i="27"/>
  <c r="AD24" i="27"/>
  <c r="AD23" i="27"/>
  <c r="AD22" i="27"/>
  <c r="AD21" i="27"/>
  <c r="AD20" i="27"/>
  <c r="AD19" i="27"/>
  <c r="AD18" i="27"/>
  <c r="AD17" i="27"/>
  <c r="AD16" i="27"/>
  <c r="AD15" i="27"/>
  <c r="AD14" i="27"/>
  <c r="AD13" i="27"/>
  <c r="AD12" i="27"/>
  <c r="AD11" i="27"/>
  <c r="CK23" i="27"/>
  <c r="CK43" i="28"/>
  <c r="CK28" i="26"/>
  <c r="CK15" i="27"/>
  <c r="CL8" i="27"/>
  <c r="CK42" i="27"/>
  <c r="CL9" i="28"/>
  <c r="CK34" i="28"/>
  <c r="CK19" i="26"/>
  <c r="CK36" i="26"/>
  <c r="CK16" i="28"/>
  <c r="CK30" i="27"/>
  <c r="CK40" i="28"/>
  <c r="CK30" i="26"/>
  <c r="CK27" i="28"/>
  <c r="CK41" i="27"/>
  <c r="CK23" i="26"/>
  <c r="CK33" i="28"/>
  <c r="CL10" i="27"/>
  <c r="CK27" i="27"/>
  <c r="CK26" i="27"/>
  <c r="CK12" i="26"/>
  <c r="CL8" i="26"/>
  <c r="CK43" i="26"/>
  <c r="CK42" i="26"/>
  <c r="CK15" i="28"/>
  <c r="CK14" i="28"/>
  <c r="CK33" i="27"/>
  <c r="CK32" i="27"/>
  <c r="CK39" i="28"/>
  <c r="CK38" i="28"/>
  <c r="CK33" i="26"/>
  <c r="CK32" i="26"/>
  <c r="CK20" i="28"/>
  <c r="CL11" i="27"/>
  <c r="CK19" i="27"/>
  <c r="CK18" i="27"/>
  <c r="CK39" i="27"/>
  <c r="CK38" i="27"/>
  <c r="CK25" i="26"/>
  <c r="CK24" i="26"/>
  <c r="CK31" i="28"/>
  <c r="CK30" i="28"/>
  <c r="CK25" i="27"/>
  <c r="CK24" i="27"/>
  <c r="CK15" i="26"/>
  <c r="CK14" i="26"/>
  <c r="CK41" i="26"/>
  <c r="CK40" i="26"/>
  <c r="CK12" i="28"/>
  <c r="CK13" i="28" s="1"/>
  <c r="CL9" i="27"/>
  <c r="CK35" i="27"/>
  <c r="CK34" i="27"/>
  <c r="CK36" i="28"/>
  <c r="CL9" i="26"/>
  <c r="CK35" i="26"/>
  <c r="CK34" i="26"/>
  <c r="CK23" i="28"/>
  <c r="CK22" i="28"/>
  <c r="CK17" i="27"/>
  <c r="CK16" i="27"/>
  <c r="CK36" i="27"/>
  <c r="CL10" i="26"/>
  <c r="CK27" i="26"/>
  <c r="CK26" i="26"/>
  <c r="CK28" i="28"/>
  <c r="CK13" i="26"/>
  <c r="CK22" i="27"/>
  <c r="CK17" i="26"/>
  <c r="CK16" i="26"/>
  <c r="CK39" i="26"/>
  <c r="CK38" i="26"/>
  <c r="CL11" i="28"/>
  <c r="CK19" i="28"/>
  <c r="CK18" i="28"/>
  <c r="CK28" i="27"/>
  <c r="CL8" i="28"/>
  <c r="CK42" i="28"/>
  <c r="CK25" i="28"/>
  <c r="CK24" i="28"/>
  <c r="CK14" i="27"/>
  <c r="CK43" i="27"/>
  <c r="CK20" i="26"/>
  <c r="CK35" i="28"/>
  <c r="CK20" i="27"/>
  <c r="CL11" i="26"/>
  <c r="CK18" i="26"/>
  <c r="CK17" i="28"/>
  <c r="CK31" i="27"/>
  <c r="CK41" i="28"/>
  <c r="CK31" i="26"/>
  <c r="CL10" i="28"/>
  <c r="CK26" i="28"/>
  <c r="CK12" i="27"/>
  <c r="CK13" i="27" s="1"/>
  <c r="CK40" i="27"/>
  <c r="CK22" i="26"/>
  <c r="CK32" i="28"/>
  <c r="AE3" i="28" l="1"/>
  <c r="AF22" i="29" s="1"/>
  <c r="AE10" i="28"/>
  <c r="AF29" i="29" s="1"/>
  <c r="AE9" i="28"/>
  <c r="AF28" i="29" s="1"/>
  <c r="AE8" i="28"/>
  <c r="AF27" i="29" s="1"/>
  <c r="AE7" i="28"/>
  <c r="AF26" i="29" s="1"/>
  <c r="AE6" i="28"/>
  <c r="AF25" i="29" s="1"/>
  <c r="AE5" i="28"/>
  <c r="AF24" i="29" s="1"/>
  <c r="AE4" i="28"/>
  <c r="AF23" i="29" s="1"/>
  <c r="AE34" i="28"/>
  <c r="AE33" i="28"/>
  <c r="AE32" i="28"/>
  <c r="AE31" i="28"/>
  <c r="AE30" i="28"/>
  <c r="AE29" i="28"/>
  <c r="AE28" i="28"/>
  <c r="AE27" i="28"/>
  <c r="AE26" i="28"/>
  <c r="AE25" i="28"/>
  <c r="AE24" i="28"/>
  <c r="AE23" i="28"/>
  <c r="AE22" i="28"/>
  <c r="AE21" i="28"/>
  <c r="AE20" i="28"/>
  <c r="AE19" i="28"/>
  <c r="AE18" i="28"/>
  <c r="AE17" i="28"/>
  <c r="AE16" i="28"/>
  <c r="AE15" i="28"/>
  <c r="AE14" i="28"/>
  <c r="AE13" i="28"/>
  <c r="AE12" i="28"/>
  <c r="AE11" i="28"/>
  <c r="AE3" i="27"/>
  <c r="AF13" i="29" s="1"/>
  <c r="AE10" i="27"/>
  <c r="AF20" i="29" s="1"/>
  <c r="AE9" i="27"/>
  <c r="AF19" i="29" s="1"/>
  <c r="AE8" i="27"/>
  <c r="AF18" i="29" s="1"/>
  <c r="AE7" i="27"/>
  <c r="AF17" i="29" s="1"/>
  <c r="AE6" i="27"/>
  <c r="AF16" i="29" s="1"/>
  <c r="AE5" i="27"/>
  <c r="AF15" i="29" s="1"/>
  <c r="AE4" i="27"/>
  <c r="AF14" i="29" s="1"/>
  <c r="AE34" i="27"/>
  <c r="AE33" i="27"/>
  <c r="AE32" i="27"/>
  <c r="AE31" i="27"/>
  <c r="AE30" i="27"/>
  <c r="AE29" i="27"/>
  <c r="AE28" i="27"/>
  <c r="AE27" i="27"/>
  <c r="AE26" i="27"/>
  <c r="AE25" i="27"/>
  <c r="AE24" i="27"/>
  <c r="AE23" i="27"/>
  <c r="AE22" i="27"/>
  <c r="AE21" i="27"/>
  <c r="AE20" i="27"/>
  <c r="AE19" i="27"/>
  <c r="AE18" i="27"/>
  <c r="AE17" i="27"/>
  <c r="AE16" i="27"/>
  <c r="AE15" i="27"/>
  <c r="AE14" i="27"/>
  <c r="AE13" i="27"/>
  <c r="AE12" i="27"/>
  <c r="AE11" i="27"/>
  <c r="AE3" i="26"/>
  <c r="AF4" i="29" s="1"/>
  <c r="AE9" i="26"/>
  <c r="AF10" i="29" s="1"/>
  <c r="AE8" i="26"/>
  <c r="AF9" i="29" s="1"/>
  <c r="AE7" i="26"/>
  <c r="AF8" i="29" s="1"/>
  <c r="AE6" i="26"/>
  <c r="AF7" i="29" s="1"/>
  <c r="AE5" i="26"/>
  <c r="AF6" i="29" s="1"/>
  <c r="AE4" i="26"/>
  <c r="AF5" i="29" s="1"/>
  <c r="AE10" i="26"/>
  <c r="AF11" i="29" s="1"/>
  <c r="AE34" i="26"/>
  <c r="AE33" i="26"/>
  <c r="AE32" i="26"/>
  <c r="AE31" i="26"/>
  <c r="AE30" i="26"/>
  <c r="AE29" i="26"/>
  <c r="AE28" i="26"/>
  <c r="AE27" i="26"/>
  <c r="AE26" i="26"/>
  <c r="AE25" i="26"/>
  <c r="AE24" i="26"/>
  <c r="AE23" i="26"/>
  <c r="AE22" i="26"/>
  <c r="AE21" i="26"/>
  <c r="AE20" i="26"/>
  <c r="AE19" i="26"/>
  <c r="AE18" i="26"/>
  <c r="AE17" i="26"/>
  <c r="AE16" i="26"/>
  <c r="AE15" i="26"/>
  <c r="AE14" i="26"/>
  <c r="AE13" i="26"/>
  <c r="AE12" i="26"/>
  <c r="AE11" i="26"/>
  <c r="CK21" i="27"/>
  <c r="CK29" i="27"/>
  <c r="CK37" i="27"/>
  <c r="CK21" i="28"/>
  <c r="CK29" i="26"/>
  <c r="CM10" i="26"/>
  <c r="CL26" i="26"/>
  <c r="CL27" i="26"/>
  <c r="CL24" i="28"/>
  <c r="CL25" i="28"/>
  <c r="CL28" i="26"/>
  <c r="CL29" i="26"/>
  <c r="CL28" i="27"/>
  <c r="CL29" i="27"/>
  <c r="CL35" i="27"/>
  <c r="CL14" i="26"/>
  <c r="CL15" i="26"/>
  <c r="CL30" i="28"/>
  <c r="CL33" i="28"/>
  <c r="CM8" i="27"/>
  <c r="CL42" i="27"/>
  <c r="CL16" i="27"/>
  <c r="CL14" i="28"/>
  <c r="CL38" i="26"/>
  <c r="CL25" i="27"/>
  <c r="CL20" i="26"/>
  <c r="CL22" i="28"/>
  <c r="CL34" i="26"/>
  <c r="CL34" i="27"/>
  <c r="CL16" i="26"/>
  <c r="CL32" i="28"/>
  <c r="CL39" i="27"/>
  <c r="CL17" i="27"/>
  <c r="CL38" i="28"/>
  <c r="CL12" i="28"/>
  <c r="CL40" i="26"/>
  <c r="CL27" i="27"/>
  <c r="CL13" i="28"/>
  <c r="CK21" i="26"/>
  <c r="CK29" i="28"/>
  <c r="CK37" i="28"/>
  <c r="CK37" i="26"/>
  <c r="CL22" i="26"/>
  <c r="CL23" i="26"/>
  <c r="CL20" i="28"/>
  <c r="CL21" i="28"/>
  <c r="CM10" i="28"/>
  <c r="CL32" i="26"/>
  <c r="CL33" i="26"/>
  <c r="CL32" i="27"/>
  <c r="CM9" i="27"/>
  <c r="CM11" i="26"/>
  <c r="CL18" i="26"/>
  <c r="CL19" i="26"/>
  <c r="CL34" i="28"/>
  <c r="CL41" i="27"/>
  <c r="CL40" i="27"/>
  <c r="CL15" i="27"/>
  <c r="CL18" i="27"/>
  <c r="CL36" i="28"/>
  <c r="CL37" i="28"/>
  <c r="CM8" i="28"/>
  <c r="CL18" i="28"/>
  <c r="CM8" i="26"/>
  <c r="CL42" i="26"/>
  <c r="CL43" i="26"/>
  <c r="CM10" i="27"/>
  <c r="CL24" i="27"/>
  <c r="CL24" i="26"/>
  <c r="CL25" i="26"/>
  <c r="CL26" i="28"/>
  <c r="CL27" i="28"/>
  <c r="CL30" i="26"/>
  <c r="CL31" i="26"/>
  <c r="CL30" i="27"/>
  <c r="CL33" i="27"/>
  <c r="CL12" i="26"/>
  <c r="CL13" i="26"/>
  <c r="CL28" i="28"/>
  <c r="CM9" i="28"/>
  <c r="CL35" i="28"/>
  <c r="CL43" i="27"/>
  <c r="CL38" i="27"/>
  <c r="CL14" i="27"/>
  <c r="CM11" i="27"/>
  <c r="CL42" i="28"/>
  <c r="CL43" i="28"/>
  <c r="CL16" i="28"/>
  <c r="CL15" i="28"/>
  <c r="CL36" i="26"/>
  <c r="CL37" i="26"/>
  <c r="CL23" i="27"/>
  <c r="CL22" i="27"/>
  <c r="CL19" i="27"/>
  <c r="CL40" i="28"/>
  <c r="CL41" i="28"/>
  <c r="CL17" i="28"/>
  <c r="CL39" i="26"/>
  <c r="CL26" i="27"/>
  <c r="CL21" i="26"/>
  <c r="CL23" i="28"/>
  <c r="CM9" i="26"/>
  <c r="CL35" i="26"/>
  <c r="CL31" i="27"/>
  <c r="CL17" i="26"/>
  <c r="CL31" i="28"/>
  <c r="CL36" i="27"/>
  <c r="CL12" i="27"/>
  <c r="CL13" i="27" s="1"/>
  <c r="CL39" i="28"/>
  <c r="CM11" i="28"/>
  <c r="CL19" i="28"/>
  <c r="CL41" i="26"/>
  <c r="CL20" i="27"/>
  <c r="CK44" i="26" l="1"/>
  <c r="CK45" i="26" s="1"/>
  <c r="CK46" i="26" s="1"/>
  <c r="CK47" i="26" s="1"/>
  <c r="CK48" i="26" s="1"/>
  <c r="AG9" i="26" s="1"/>
  <c r="AH10" i="29" s="1"/>
  <c r="CK44" i="28"/>
  <c r="CK45" i="28" s="1"/>
  <c r="CK46" i="28" s="1"/>
  <c r="CK47" i="28" s="1"/>
  <c r="CK48" i="28" s="1"/>
  <c r="AG3" i="28" s="1"/>
  <c r="AH22" i="29" s="1"/>
  <c r="CK44" i="27"/>
  <c r="CK45" i="27" s="1"/>
  <c r="CK46" i="27" s="1"/>
  <c r="CK47" i="27" s="1"/>
  <c r="CK48" i="27" s="1"/>
  <c r="AG10" i="27" s="1"/>
  <c r="AH20" i="29" s="1"/>
  <c r="CL44" i="26"/>
  <c r="CL45" i="26" s="1"/>
  <c r="CL46" i="26" s="1"/>
  <c r="CL47" i="26" s="1"/>
  <c r="CL48" i="26" s="1"/>
  <c r="AG10" i="28"/>
  <c r="AH29" i="29" s="1"/>
  <c r="AG8" i="28"/>
  <c r="AH27" i="29" s="1"/>
  <c r="AG6" i="28"/>
  <c r="AH25" i="29" s="1"/>
  <c r="AG4" i="28"/>
  <c r="AH23" i="29" s="1"/>
  <c r="AG33" i="28"/>
  <c r="AG31" i="28"/>
  <c r="AG29" i="28"/>
  <c r="AG27" i="28"/>
  <c r="AG25" i="28"/>
  <c r="AG23" i="28"/>
  <c r="AG21" i="28"/>
  <c r="AG19" i="28"/>
  <c r="AG17" i="28"/>
  <c r="AG15" i="28"/>
  <c r="AG13" i="28"/>
  <c r="AG11" i="28"/>
  <c r="CL21" i="27"/>
  <c r="CL29" i="28"/>
  <c r="CN11" i="28"/>
  <c r="CM18" i="28"/>
  <c r="CM16" i="27"/>
  <c r="CN11" i="27"/>
  <c r="CM33" i="28"/>
  <c r="CM32" i="28"/>
  <c r="CN9" i="26"/>
  <c r="CM34" i="26"/>
  <c r="CM35" i="26"/>
  <c r="CM27" i="27"/>
  <c r="CM22" i="27"/>
  <c r="CM38" i="26"/>
  <c r="CM39" i="26"/>
  <c r="CM38" i="28"/>
  <c r="CM39" i="28"/>
  <c r="CM41" i="27"/>
  <c r="CM42" i="27"/>
  <c r="CM12" i="26"/>
  <c r="CM13" i="26"/>
  <c r="CM28" i="27"/>
  <c r="CM31" i="27"/>
  <c r="CN9" i="27"/>
  <c r="CM26" i="28"/>
  <c r="CM27" i="28"/>
  <c r="CM22" i="26"/>
  <c r="CM23" i="26"/>
  <c r="CM15" i="28"/>
  <c r="CM12" i="28"/>
  <c r="CM14" i="27"/>
  <c r="CM17" i="27"/>
  <c r="CM31" i="28"/>
  <c r="CM30" i="28"/>
  <c r="CM28" i="26"/>
  <c r="CM29" i="26"/>
  <c r="CN10" i="27"/>
  <c r="CM26" i="27"/>
  <c r="CM40" i="26"/>
  <c r="CM41" i="26"/>
  <c r="CM40" i="28"/>
  <c r="CM41" i="28"/>
  <c r="CM39" i="27"/>
  <c r="CM38" i="27"/>
  <c r="CN11" i="26"/>
  <c r="CM18" i="26"/>
  <c r="CM19" i="26"/>
  <c r="CM34" i="27"/>
  <c r="CM33" i="27"/>
  <c r="CM24" i="28"/>
  <c r="CM25" i="28"/>
  <c r="CM20" i="26"/>
  <c r="CM21" i="26"/>
  <c r="CM13" i="28"/>
  <c r="CM14" i="28"/>
  <c r="CM12" i="27"/>
  <c r="CM13" i="27"/>
  <c r="CM28" i="28"/>
  <c r="CM30" i="26"/>
  <c r="CM31" i="26"/>
  <c r="CM20" i="27"/>
  <c r="CM21" i="27" s="1"/>
  <c r="CM42" i="26"/>
  <c r="CM42" i="28"/>
  <c r="CN8" i="27"/>
  <c r="CM16" i="26"/>
  <c r="CM32" i="27"/>
  <c r="CM22" i="28"/>
  <c r="CN10" i="26"/>
  <c r="CM26" i="26"/>
  <c r="CM19" i="28"/>
  <c r="CM18" i="27"/>
  <c r="CM35" i="28"/>
  <c r="CM32" i="26"/>
  <c r="CM25" i="27"/>
  <c r="CM36" i="26"/>
  <c r="CM36" i="28"/>
  <c r="CN8" i="28"/>
  <c r="CM36" i="27"/>
  <c r="CM15" i="26"/>
  <c r="CM35" i="27"/>
  <c r="CM24" i="26"/>
  <c r="CL37" i="27"/>
  <c r="CM17" i="28"/>
  <c r="CM19" i="27"/>
  <c r="CN9" i="28"/>
  <c r="CM23" i="27"/>
  <c r="CN8" i="26"/>
  <c r="CM43" i="26"/>
  <c r="CM43" i="28"/>
  <c r="CM40" i="27"/>
  <c r="CM17" i="26"/>
  <c r="CM29" i="27"/>
  <c r="CM23" i="28"/>
  <c r="CM27" i="26"/>
  <c r="CM16" i="28"/>
  <c r="CM15" i="27"/>
  <c r="CM34" i="28"/>
  <c r="CM33" i="26"/>
  <c r="CM24" i="27"/>
  <c r="CM37" i="26"/>
  <c r="CM37" i="28"/>
  <c r="CM43" i="27"/>
  <c r="CM14" i="26"/>
  <c r="CM30" i="27"/>
  <c r="CM20" i="28"/>
  <c r="CM21" i="28" s="1"/>
  <c r="CN10" i="28"/>
  <c r="CM25" i="26"/>
  <c r="AG12" i="28" l="1"/>
  <c r="AG14" i="28"/>
  <c r="AG16" i="28"/>
  <c r="AG18" i="28"/>
  <c r="AG20" i="28"/>
  <c r="AG22" i="28"/>
  <c r="AG24" i="28"/>
  <c r="AG26" i="28"/>
  <c r="AG28" i="28"/>
  <c r="AG30" i="28"/>
  <c r="AG32" i="28"/>
  <c r="AG34" i="28"/>
  <c r="AG5" i="28"/>
  <c r="AH24" i="29" s="1"/>
  <c r="AG7" i="28"/>
  <c r="AH26" i="29" s="1"/>
  <c r="AG9" i="28"/>
  <c r="AH28" i="29" s="1"/>
  <c r="AG26" i="26"/>
  <c r="AG3" i="26"/>
  <c r="AH4" i="29" s="1"/>
  <c r="AG18" i="26"/>
  <c r="AG34" i="26"/>
  <c r="AG14" i="26"/>
  <c r="AG22" i="26"/>
  <c r="AG30" i="26"/>
  <c r="AG6" i="26"/>
  <c r="AH7" i="29" s="1"/>
  <c r="AG18" i="27"/>
  <c r="AG26" i="27"/>
  <c r="AG34" i="27"/>
  <c r="AG3" i="27"/>
  <c r="AH13" i="29" s="1"/>
  <c r="AG14" i="27"/>
  <c r="AG22" i="27"/>
  <c r="AG30" i="27"/>
  <c r="AG9" i="27"/>
  <c r="AH19" i="29" s="1"/>
  <c r="AG12" i="26"/>
  <c r="AG16" i="26"/>
  <c r="AG20" i="26"/>
  <c r="AG24" i="26"/>
  <c r="AG28" i="26"/>
  <c r="AG32" i="26"/>
  <c r="AG4" i="26"/>
  <c r="AH5" i="29" s="1"/>
  <c r="AG8" i="26"/>
  <c r="AH9" i="29" s="1"/>
  <c r="AG12" i="27"/>
  <c r="AG16" i="27"/>
  <c r="AG20" i="27"/>
  <c r="AG24" i="27"/>
  <c r="AG28" i="27"/>
  <c r="AG32" i="27"/>
  <c r="AG7" i="27"/>
  <c r="AH17" i="29" s="1"/>
  <c r="AG5" i="27"/>
  <c r="AH15" i="29" s="1"/>
  <c r="AG11" i="26"/>
  <c r="AG13" i="26"/>
  <c r="AG15" i="26"/>
  <c r="AG17" i="26"/>
  <c r="AG19" i="26"/>
  <c r="AG21" i="26"/>
  <c r="AG23" i="26"/>
  <c r="AG25" i="26"/>
  <c r="AG27" i="26"/>
  <c r="AG29" i="26"/>
  <c r="AG31" i="26"/>
  <c r="AG33" i="26"/>
  <c r="AG10" i="26"/>
  <c r="AH11" i="29" s="1"/>
  <c r="AG5" i="26"/>
  <c r="AH6" i="29" s="1"/>
  <c r="AG7" i="26"/>
  <c r="AH8" i="29" s="1"/>
  <c r="CL44" i="28"/>
  <c r="CL45" i="28" s="1"/>
  <c r="CL46" i="28" s="1"/>
  <c r="CL47" i="28" s="1"/>
  <c r="CL48" i="28" s="1"/>
  <c r="AH10" i="28" s="1"/>
  <c r="AI29" i="29" s="1"/>
  <c r="CL44" i="27"/>
  <c r="CL45" i="27" s="1"/>
  <c r="CL46" i="27" s="1"/>
  <c r="CL47" i="27" s="1"/>
  <c r="CL48" i="27" s="1"/>
  <c r="AH3" i="27" s="1"/>
  <c r="AI13" i="29" s="1"/>
  <c r="AG11" i="27"/>
  <c r="AG13" i="27"/>
  <c r="AG15" i="27"/>
  <c r="AG17" i="27"/>
  <c r="AG19" i="27"/>
  <c r="AG21" i="27"/>
  <c r="AG23" i="27"/>
  <c r="AG25" i="27"/>
  <c r="AG27" i="27"/>
  <c r="AG29" i="27"/>
  <c r="AG31" i="27"/>
  <c r="AG33" i="27"/>
  <c r="AG6" i="27"/>
  <c r="AH16" i="29" s="1"/>
  <c r="AG8" i="27"/>
  <c r="AH18" i="29" s="1"/>
  <c r="AG4" i="27"/>
  <c r="AH14" i="29" s="1"/>
  <c r="CM44" i="26"/>
  <c r="CM45" i="26" s="1"/>
  <c r="CM46" i="26" s="1"/>
  <c r="CM47" i="26" s="1"/>
  <c r="CM48" i="26" s="1"/>
  <c r="AH3" i="26"/>
  <c r="AI4" i="29" s="1"/>
  <c r="AH9" i="26"/>
  <c r="AI10" i="29" s="1"/>
  <c r="AH8" i="26"/>
  <c r="AI9" i="29" s="1"/>
  <c r="AH7" i="26"/>
  <c r="AI8" i="29" s="1"/>
  <c r="AH6" i="26"/>
  <c r="AI7" i="29" s="1"/>
  <c r="AH5" i="26"/>
  <c r="AI6" i="29" s="1"/>
  <c r="AH4" i="26"/>
  <c r="AI5" i="29" s="1"/>
  <c r="AH10" i="26"/>
  <c r="AI11" i="29" s="1"/>
  <c r="AH34" i="26"/>
  <c r="AH33" i="26"/>
  <c r="AH32" i="26"/>
  <c r="AH31" i="26"/>
  <c r="AH30" i="26"/>
  <c r="AH29" i="26"/>
  <c r="AH28" i="26"/>
  <c r="AH27" i="26"/>
  <c r="AH26" i="26"/>
  <c r="AH25" i="26"/>
  <c r="AH24" i="26"/>
  <c r="AH23" i="26"/>
  <c r="AH22" i="26"/>
  <c r="AH21" i="26"/>
  <c r="AH20" i="26"/>
  <c r="AH19" i="26"/>
  <c r="AH18" i="26"/>
  <c r="AH17" i="26"/>
  <c r="AH16" i="26"/>
  <c r="AH15" i="26"/>
  <c r="AH14" i="26"/>
  <c r="AH13" i="26"/>
  <c r="AH12" i="26"/>
  <c r="AH11" i="26"/>
  <c r="AH26" i="28"/>
  <c r="AH24" i="28"/>
  <c r="AH22" i="28"/>
  <c r="AH20" i="28"/>
  <c r="AH18" i="28"/>
  <c r="AH16" i="28"/>
  <c r="AH14" i="28"/>
  <c r="AH12" i="28"/>
  <c r="CM37" i="27"/>
  <c r="CN20" i="28"/>
  <c r="CN41" i="28"/>
  <c r="CN23" i="27"/>
  <c r="CN20" i="26"/>
  <c r="CN36" i="27"/>
  <c r="CN40" i="26"/>
  <c r="CN30" i="26"/>
  <c r="CN33" i="28"/>
  <c r="CN15" i="27"/>
  <c r="CN12" i="28"/>
  <c r="CN27" i="28"/>
  <c r="CN14" i="26"/>
  <c r="CN40" i="28"/>
  <c r="CN20" i="27"/>
  <c r="CN26" i="26"/>
  <c r="CN34" i="27"/>
  <c r="CN43" i="27"/>
  <c r="CN38" i="26"/>
  <c r="CN28" i="26"/>
  <c r="CN28" i="28"/>
  <c r="CN35" i="28"/>
  <c r="CN17" i="27"/>
  <c r="CN18" i="28"/>
  <c r="CM29" i="28"/>
  <c r="CN22" i="28"/>
  <c r="CO10" i="28"/>
  <c r="CN16" i="26"/>
  <c r="CN17" i="26"/>
  <c r="CN36" i="28"/>
  <c r="CO8" i="28"/>
  <c r="CN27" i="27"/>
  <c r="CN24" i="27"/>
  <c r="CN24" i="26"/>
  <c r="CN25" i="26"/>
  <c r="CN32" i="27"/>
  <c r="CO9" i="27"/>
  <c r="CN41" i="27"/>
  <c r="CN38" i="27"/>
  <c r="CN36" i="26"/>
  <c r="CN37" i="26"/>
  <c r="CO9" i="26"/>
  <c r="CN34" i="26"/>
  <c r="CN35" i="26"/>
  <c r="CN34" i="28"/>
  <c r="CN31" i="28"/>
  <c r="CN16" i="27"/>
  <c r="CN17" i="28"/>
  <c r="CN16" i="28"/>
  <c r="CN23" i="28"/>
  <c r="CN26" i="28"/>
  <c r="CO11" i="26"/>
  <c r="CN18" i="26"/>
  <c r="CN19" i="26"/>
  <c r="CN43" i="28"/>
  <c r="CN42" i="28"/>
  <c r="CN22" i="27"/>
  <c r="CO10" i="27"/>
  <c r="CN22" i="26"/>
  <c r="CN23" i="26"/>
  <c r="CN30" i="27"/>
  <c r="CN33" i="27"/>
  <c r="CN39" i="27"/>
  <c r="CN40" i="27"/>
  <c r="CO8" i="26"/>
  <c r="CN42" i="26"/>
  <c r="CN43" i="26"/>
  <c r="CN32" i="26"/>
  <c r="CN33" i="26"/>
  <c r="CN32" i="28"/>
  <c r="CO9" i="28"/>
  <c r="CN14" i="27"/>
  <c r="CN19" i="27"/>
  <c r="CN15" i="28"/>
  <c r="CN14" i="28"/>
  <c r="CN13" i="28"/>
  <c r="CN25" i="28"/>
  <c r="CN12" i="26"/>
  <c r="CN13" i="26"/>
  <c r="CN38" i="28"/>
  <c r="CN26" i="27"/>
  <c r="CN21" i="26"/>
  <c r="CN28" i="27"/>
  <c r="CN29" i="27" s="1"/>
  <c r="CN35" i="27"/>
  <c r="CO8" i="27"/>
  <c r="CN41" i="26"/>
  <c r="CN31" i="26"/>
  <c r="CN30" i="28"/>
  <c r="CN12" i="27"/>
  <c r="CN13" i="27" s="1"/>
  <c r="CO11" i="27"/>
  <c r="CO11" i="28"/>
  <c r="CN24" i="28"/>
  <c r="CN15" i="26"/>
  <c r="CN39" i="28"/>
  <c r="CN25" i="27"/>
  <c r="CO10" i="26"/>
  <c r="CN27" i="26"/>
  <c r="CN31" i="27"/>
  <c r="CN42" i="27"/>
  <c r="CN39" i="26"/>
  <c r="CN29" i="26"/>
  <c r="CN29" i="28"/>
  <c r="CN18" i="27"/>
  <c r="CN19" i="28"/>
  <c r="AH28" i="28" l="1"/>
  <c r="AH30" i="28"/>
  <c r="AH32" i="28"/>
  <c r="AH34" i="28"/>
  <c r="AH5" i="28"/>
  <c r="AI24" i="29" s="1"/>
  <c r="AH7" i="28"/>
  <c r="AI26" i="29" s="1"/>
  <c r="AH9" i="28"/>
  <c r="AI28" i="29" s="1"/>
  <c r="AH3" i="28"/>
  <c r="AI22" i="29" s="1"/>
  <c r="AH11" i="28"/>
  <c r="AH13" i="28"/>
  <c r="AH15" i="28"/>
  <c r="AH17" i="28"/>
  <c r="AH19" i="28"/>
  <c r="AH21" i="28"/>
  <c r="AH23" i="28"/>
  <c r="AH25" i="28"/>
  <c r="AH27" i="28"/>
  <c r="AH29" i="28"/>
  <c r="AH31" i="28"/>
  <c r="AH33" i="28"/>
  <c r="AH4" i="28"/>
  <c r="AI23" i="29" s="1"/>
  <c r="AH6" i="28"/>
  <c r="AI25" i="29" s="1"/>
  <c r="AH8" i="28"/>
  <c r="AI27" i="29" s="1"/>
  <c r="AH11" i="27"/>
  <c r="AH27" i="27"/>
  <c r="AH19" i="27"/>
  <c r="AH4" i="27"/>
  <c r="AI14" i="29" s="1"/>
  <c r="AH15" i="27"/>
  <c r="AH23" i="27"/>
  <c r="AH31" i="27"/>
  <c r="AH8" i="27"/>
  <c r="AI18" i="29" s="1"/>
  <c r="AH13" i="27"/>
  <c r="AH17" i="27"/>
  <c r="AH21" i="27"/>
  <c r="AH25" i="27"/>
  <c r="AH29" i="27"/>
  <c r="AH33" i="27"/>
  <c r="AH6" i="27"/>
  <c r="AI16" i="29" s="1"/>
  <c r="AH10" i="27"/>
  <c r="AI20" i="29" s="1"/>
  <c r="AH12" i="27"/>
  <c r="AH14" i="27"/>
  <c r="AH16" i="27"/>
  <c r="AH18" i="27"/>
  <c r="AH20" i="27"/>
  <c r="AH22" i="27"/>
  <c r="AH24" i="27"/>
  <c r="AH26" i="27"/>
  <c r="AH28" i="27"/>
  <c r="AH30" i="27"/>
  <c r="AH32" i="27"/>
  <c r="AH34" i="27"/>
  <c r="AH5" i="27"/>
  <c r="AI15" i="29" s="1"/>
  <c r="AH7" i="27"/>
  <c r="AI17" i="29" s="1"/>
  <c r="AH9" i="27"/>
  <c r="AI19" i="29" s="1"/>
  <c r="CM44" i="28"/>
  <c r="CM45" i="28" s="1"/>
  <c r="CM46" i="28" s="1"/>
  <c r="CM47" i="28" s="1"/>
  <c r="CM48" i="28" s="1"/>
  <c r="AI10" i="28" s="1"/>
  <c r="AJ29" i="29" s="1"/>
  <c r="CM44" i="27"/>
  <c r="CM45" i="27" s="1"/>
  <c r="CM46" i="27" s="1"/>
  <c r="CM47" i="27" s="1"/>
  <c r="CM48" i="27" s="1"/>
  <c r="AI10" i="27" s="1"/>
  <c r="AJ20" i="29" s="1"/>
  <c r="CN44" i="26"/>
  <c r="CN45" i="26" s="1"/>
  <c r="CN46" i="26" s="1"/>
  <c r="CN47" i="26" s="1"/>
  <c r="CN48" i="26" s="1"/>
  <c r="AI3" i="27"/>
  <c r="AJ13" i="29" s="1"/>
  <c r="AI3" i="26"/>
  <c r="AJ4" i="29" s="1"/>
  <c r="AI9" i="26"/>
  <c r="AJ10" i="29" s="1"/>
  <c r="AI8" i="26"/>
  <c r="AJ9" i="29" s="1"/>
  <c r="AI7" i="26"/>
  <c r="AJ8" i="29" s="1"/>
  <c r="AI6" i="26"/>
  <c r="AJ7" i="29" s="1"/>
  <c r="AI5" i="26"/>
  <c r="AJ6" i="29" s="1"/>
  <c r="AI4" i="26"/>
  <c r="AJ5" i="29" s="1"/>
  <c r="AI10" i="26"/>
  <c r="AJ11" i="29" s="1"/>
  <c r="AI34" i="26"/>
  <c r="AI33" i="26"/>
  <c r="AI32" i="26"/>
  <c r="AI31" i="26"/>
  <c r="AI30" i="26"/>
  <c r="AI29" i="26"/>
  <c r="AI28" i="26"/>
  <c r="AI27" i="26"/>
  <c r="AI26" i="26"/>
  <c r="AI25" i="26"/>
  <c r="AI24" i="26"/>
  <c r="AI23" i="26"/>
  <c r="AI22" i="26"/>
  <c r="AI21" i="26"/>
  <c r="AI20" i="26"/>
  <c r="AI19" i="26"/>
  <c r="AI18" i="26"/>
  <c r="AI17" i="26"/>
  <c r="AI16" i="26"/>
  <c r="AI15" i="26"/>
  <c r="AI14" i="26"/>
  <c r="AI13" i="26"/>
  <c r="AI12" i="26"/>
  <c r="AI11" i="26"/>
  <c r="AI3" i="28"/>
  <c r="AJ22" i="29" s="1"/>
  <c r="AI26" i="28"/>
  <c r="CN37" i="28"/>
  <c r="CN21" i="27"/>
  <c r="CN21" i="28"/>
  <c r="CP9" i="28"/>
  <c r="CO34" i="28"/>
  <c r="CO40" i="26"/>
  <c r="CO41" i="26"/>
  <c r="CO22" i="26"/>
  <c r="CO23" i="26"/>
  <c r="CO22" i="27"/>
  <c r="CO23" i="27"/>
  <c r="CP11" i="26"/>
  <c r="CO18" i="26"/>
  <c r="CO19" i="26"/>
  <c r="CO19" i="28"/>
  <c r="CO16" i="28"/>
  <c r="CO19" i="27"/>
  <c r="CO28" i="26"/>
  <c r="CO29" i="26"/>
  <c r="CO36" i="27"/>
  <c r="CO37" i="27"/>
  <c r="CP8" i="27"/>
  <c r="CO35" i="27"/>
  <c r="CO34" i="27"/>
  <c r="CO40" i="28"/>
  <c r="CO41" i="28"/>
  <c r="CO20" i="28"/>
  <c r="CO21" i="28"/>
  <c r="CP10" i="28"/>
  <c r="CO35" i="28"/>
  <c r="CO32" i="28"/>
  <c r="CO38" i="26"/>
  <c r="CO39" i="26"/>
  <c r="CO20" i="26"/>
  <c r="CO21" i="26"/>
  <c r="CO20" i="27"/>
  <c r="CO21" i="27"/>
  <c r="CP10" i="27"/>
  <c r="CO16" i="26"/>
  <c r="CO17" i="26"/>
  <c r="CO17" i="28"/>
  <c r="CO14" i="28"/>
  <c r="CO12" i="27"/>
  <c r="CO17" i="27"/>
  <c r="CO18" i="27"/>
  <c r="CO30" i="26"/>
  <c r="CO31" i="26"/>
  <c r="CO38" i="27"/>
  <c r="CO39" i="27"/>
  <c r="CO33" i="27"/>
  <c r="CO32" i="27"/>
  <c r="CO38" i="28"/>
  <c r="CO39" i="28"/>
  <c r="CO22" i="28"/>
  <c r="CO23" i="28"/>
  <c r="CO13" i="27"/>
  <c r="CO33" i="28"/>
  <c r="CO36" i="26"/>
  <c r="CP10" i="26"/>
  <c r="CO26" i="26"/>
  <c r="CO26" i="27"/>
  <c r="CO14" i="26"/>
  <c r="CO15" i="28"/>
  <c r="CO14" i="27"/>
  <c r="CO32" i="26"/>
  <c r="CO33" i="26"/>
  <c r="CO41" i="27"/>
  <c r="CO30" i="27"/>
  <c r="CO24" i="28"/>
  <c r="CO25" i="28"/>
  <c r="CO28" i="28"/>
  <c r="CO42" i="26"/>
  <c r="CO24" i="26"/>
  <c r="CO24" i="27"/>
  <c r="CO12" i="26"/>
  <c r="CO18" i="28"/>
  <c r="CO16" i="27"/>
  <c r="CP9" i="26"/>
  <c r="CO35" i="26"/>
  <c r="CO43" i="27"/>
  <c r="CP9" i="27"/>
  <c r="CO43" i="28"/>
  <c r="CO27" i="28"/>
  <c r="CN37" i="27"/>
  <c r="CO30" i="28"/>
  <c r="CO37" i="26"/>
  <c r="CO27" i="26"/>
  <c r="CO27" i="27"/>
  <c r="CO15" i="26"/>
  <c r="CO12" i="28"/>
  <c r="CO13" i="28" s="1"/>
  <c r="CO15" i="27"/>
  <c r="CO40" i="27"/>
  <c r="CO31" i="27"/>
  <c r="CO36" i="28"/>
  <c r="CO37" i="28" s="1"/>
  <c r="CP8" i="28"/>
  <c r="CO31" i="28"/>
  <c r="CP8" i="26"/>
  <c r="CO43" i="26"/>
  <c r="CO25" i="26"/>
  <c r="CO25" i="27"/>
  <c r="CO13" i="26"/>
  <c r="CP11" i="28"/>
  <c r="CP11" i="27"/>
  <c r="CO34" i="26"/>
  <c r="CO42" i="27"/>
  <c r="CO28" i="27"/>
  <c r="CO42" i="28"/>
  <c r="CO26" i="28"/>
  <c r="AI18" i="28" l="1"/>
  <c r="AI34" i="28"/>
  <c r="AI14" i="28"/>
  <c r="AI22" i="28"/>
  <c r="AI30" i="28"/>
  <c r="AI7" i="28"/>
  <c r="AJ26" i="29" s="1"/>
  <c r="AI12" i="28"/>
  <c r="AI16" i="28"/>
  <c r="AI20" i="28"/>
  <c r="AI24" i="28"/>
  <c r="AI28" i="28"/>
  <c r="AI32" i="28"/>
  <c r="AI5" i="28"/>
  <c r="AJ24" i="29" s="1"/>
  <c r="AI9" i="28"/>
  <c r="AJ28" i="29" s="1"/>
  <c r="AI11" i="28"/>
  <c r="AI13" i="28"/>
  <c r="AI15" i="28"/>
  <c r="AI17" i="28"/>
  <c r="AI19" i="28"/>
  <c r="AI21" i="28"/>
  <c r="AI23" i="28"/>
  <c r="AI25" i="28"/>
  <c r="AI27" i="28"/>
  <c r="AI29" i="28"/>
  <c r="AI31" i="28"/>
  <c r="AI33" i="28"/>
  <c r="AI4" i="28"/>
  <c r="AJ23" i="29" s="1"/>
  <c r="AI6" i="28"/>
  <c r="AJ25" i="29" s="1"/>
  <c r="AI8" i="28"/>
  <c r="AJ27" i="29" s="1"/>
  <c r="AI26" i="27"/>
  <c r="AI18" i="27"/>
  <c r="AI34" i="27"/>
  <c r="AI14" i="27"/>
  <c r="AI22" i="27"/>
  <c r="AI30" i="27"/>
  <c r="AI9" i="27"/>
  <c r="AJ19" i="29" s="1"/>
  <c r="AI12" i="27"/>
  <c r="AI16" i="27"/>
  <c r="AI20" i="27"/>
  <c r="AI24" i="27"/>
  <c r="AI28" i="27"/>
  <c r="AI32" i="27"/>
  <c r="AI7" i="27"/>
  <c r="AJ17" i="29" s="1"/>
  <c r="AI5" i="27"/>
  <c r="AJ15" i="29" s="1"/>
  <c r="CN44" i="28"/>
  <c r="CN45" i="28" s="1"/>
  <c r="CN46" i="28" s="1"/>
  <c r="CN47" i="28" s="1"/>
  <c r="CN48" i="28" s="1"/>
  <c r="AJ10" i="28" s="1"/>
  <c r="AK29" i="29" s="1"/>
  <c r="CN44" i="27"/>
  <c r="CN45" i="27" s="1"/>
  <c r="CN46" i="27" s="1"/>
  <c r="CN47" i="27" s="1"/>
  <c r="CN48" i="27" s="1"/>
  <c r="AJ3" i="27" s="1"/>
  <c r="AK13" i="29" s="1"/>
  <c r="AI11" i="27"/>
  <c r="AI13" i="27"/>
  <c r="AI15" i="27"/>
  <c r="AI17" i="27"/>
  <c r="AI19" i="27"/>
  <c r="AI21" i="27"/>
  <c r="AI23" i="27"/>
  <c r="AI25" i="27"/>
  <c r="AI27" i="27"/>
  <c r="AI29" i="27"/>
  <c r="AI31" i="27"/>
  <c r="AI33" i="27"/>
  <c r="AI6" i="27"/>
  <c r="AJ16" i="29" s="1"/>
  <c r="AI8" i="27"/>
  <c r="AJ18" i="29" s="1"/>
  <c r="AI4" i="27"/>
  <c r="AJ14" i="29" s="1"/>
  <c r="CO44" i="26"/>
  <c r="CO45" i="26" s="1"/>
  <c r="CO46" i="26" s="1"/>
  <c r="CO47" i="26" s="1"/>
  <c r="CO48" i="26" s="1"/>
  <c r="AJ3" i="26"/>
  <c r="AK4" i="29" s="1"/>
  <c r="AJ9" i="26"/>
  <c r="AK10" i="29" s="1"/>
  <c r="AJ8" i="26"/>
  <c r="AK9" i="29" s="1"/>
  <c r="AJ7" i="26"/>
  <c r="AK8" i="29" s="1"/>
  <c r="AJ6" i="26"/>
  <c r="AK7" i="29" s="1"/>
  <c r="AJ5" i="26"/>
  <c r="AK6" i="29" s="1"/>
  <c r="AJ4" i="26"/>
  <c r="AK5" i="29" s="1"/>
  <c r="AJ10" i="26"/>
  <c r="AK11" i="29" s="1"/>
  <c r="AJ34" i="26"/>
  <c r="AJ33" i="26"/>
  <c r="AJ32" i="26"/>
  <c r="AJ31" i="26"/>
  <c r="AJ30" i="26"/>
  <c r="AJ29" i="26"/>
  <c r="AJ28" i="26"/>
  <c r="AJ27" i="26"/>
  <c r="AJ26" i="26"/>
  <c r="AJ25" i="26"/>
  <c r="AJ24" i="26"/>
  <c r="AJ23" i="26"/>
  <c r="AJ22" i="26"/>
  <c r="AJ21" i="26"/>
  <c r="AJ20" i="26"/>
  <c r="AJ19" i="26"/>
  <c r="AJ18" i="26"/>
  <c r="AJ17" i="26"/>
  <c r="AJ16" i="26"/>
  <c r="AJ15" i="26"/>
  <c r="AJ14" i="26"/>
  <c r="AJ13" i="26"/>
  <c r="AJ12" i="26"/>
  <c r="AJ11" i="26"/>
  <c r="AJ9" i="27"/>
  <c r="AK19" i="29" s="1"/>
  <c r="AJ7" i="27"/>
  <c r="AK17" i="29" s="1"/>
  <c r="AJ5" i="27"/>
  <c r="AK15" i="29" s="1"/>
  <c r="AJ34" i="27"/>
  <c r="AJ32" i="27"/>
  <c r="AJ30" i="27"/>
  <c r="AJ28" i="27"/>
  <c r="AJ26" i="27"/>
  <c r="AJ24" i="27"/>
  <c r="AJ22" i="27"/>
  <c r="AJ20" i="27"/>
  <c r="AJ18" i="27"/>
  <c r="AJ16" i="27"/>
  <c r="AJ14" i="27"/>
  <c r="AJ12" i="27"/>
  <c r="AJ3" i="28"/>
  <c r="AK22" i="29" s="1"/>
  <c r="AJ9" i="28"/>
  <c r="AK28" i="29" s="1"/>
  <c r="AJ7" i="28"/>
  <c r="AK26" i="29" s="1"/>
  <c r="AJ5" i="28"/>
  <c r="AK24" i="29" s="1"/>
  <c r="AJ34" i="28"/>
  <c r="AJ32" i="28"/>
  <c r="AJ30" i="28"/>
  <c r="AJ28" i="28"/>
  <c r="AJ26" i="28"/>
  <c r="AJ24" i="28"/>
  <c r="AJ22" i="28"/>
  <c r="AJ20" i="28"/>
  <c r="AJ18" i="28"/>
  <c r="AJ16" i="28"/>
  <c r="AJ14" i="28"/>
  <c r="AJ12" i="28"/>
  <c r="CO29" i="27"/>
  <c r="CP28" i="27"/>
  <c r="CQ9" i="27"/>
  <c r="CP12" i="27"/>
  <c r="CQ11" i="28"/>
  <c r="CP36" i="26"/>
  <c r="CP37" i="26"/>
  <c r="CP20" i="28"/>
  <c r="CQ10" i="28"/>
  <c r="CP43" i="28"/>
  <c r="CP40" i="27"/>
  <c r="CP20" i="26"/>
  <c r="CP33" i="28"/>
  <c r="CP30" i="27"/>
  <c r="CQ9" i="26"/>
  <c r="CP35" i="26"/>
  <c r="CP18" i="27"/>
  <c r="CP23" i="27"/>
  <c r="CP38" i="26"/>
  <c r="CP22" i="28"/>
  <c r="CP36" i="28"/>
  <c r="CQ8" i="28"/>
  <c r="CP36" i="27"/>
  <c r="CP17" i="26"/>
  <c r="CP31" i="28"/>
  <c r="CP13" i="27"/>
  <c r="CO29" i="28"/>
  <c r="CP32" i="27"/>
  <c r="CP29" i="27"/>
  <c r="CP28" i="26"/>
  <c r="CP29" i="26"/>
  <c r="CP17" i="27"/>
  <c r="CP16" i="27"/>
  <c r="CP17" i="28"/>
  <c r="CP14" i="28"/>
  <c r="CP20" i="27"/>
  <c r="CP21" i="27" s="1"/>
  <c r="CP25" i="27"/>
  <c r="CP26" i="27"/>
  <c r="CP40" i="26"/>
  <c r="CP41" i="26"/>
  <c r="CP24" i="28"/>
  <c r="CP25" i="28"/>
  <c r="CP38" i="28"/>
  <c r="CP39" i="28"/>
  <c r="CP41" i="27"/>
  <c r="CQ8" i="27"/>
  <c r="CQ11" i="26"/>
  <c r="CP18" i="26"/>
  <c r="CP19" i="26"/>
  <c r="CP24" i="26"/>
  <c r="CP25" i="26"/>
  <c r="CQ9" i="28"/>
  <c r="CP34" i="28"/>
  <c r="CP34" i="27"/>
  <c r="CP33" i="27"/>
  <c r="CP30" i="26"/>
  <c r="CP31" i="26"/>
  <c r="CP15" i="27"/>
  <c r="CP14" i="27"/>
  <c r="CP15" i="28"/>
  <c r="CP12" i="28"/>
  <c r="CP22" i="27"/>
  <c r="CP27" i="27"/>
  <c r="CQ8" i="26"/>
  <c r="CP42" i="26"/>
  <c r="CP43" i="26"/>
  <c r="CP26" i="28"/>
  <c r="CP27" i="28"/>
  <c r="CP40" i="28"/>
  <c r="CP41" i="28"/>
  <c r="CP39" i="27"/>
  <c r="CP42" i="27"/>
  <c r="CP12" i="26"/>
  <c r="CP13" i="26"/>
  <c r="CQ10" i="26"/>
  <c r="CP26" i="26"/>
  <c r="CP27" i="26"/>
  <c r="CP35" i="28"/>
  <c r="CP32" i="28"/>
  <c r="CP13" i="28"/>
  <c r="CP31" i="27"/>
  <c r="CP32" i="26"/>
  <c r="CP33" i="26"/>
  <c r="CQ11" i="27"/>
  <c r="CP18" i="28"/>
  <c r="CQ10" i="27"/>
  <c r="CP21" i="28"/>
  <c r="CP42" i="28"/>
  <c r="CP38" i="27"/>
  <c r="CP14" i="26"/>
  <c r="CP15" i="26"/>
  <c r="CP21" i="26"/>
  <c r="CP30" i="28"/>
  <c r="CP35" i="27"/>
  <c r="CP34" i="26"/>
  <c r="CP19" i="27"/>
  <c r="CP19" i="28"/>
  <c r="CP16" i="28"/>
  <c r="CP24" i="27"/>
  <c r="CP39" i="26"/>
  <c r="CP23" i="28"/>
  <c r="CP37" i="28"/>
  <c r="CP43" i="27"/>
  <c r="CP16" i="26"/>
  <c r="CP22" i="26"/>
  <c r="CP23" i="26"/>
  <c r="CP28" i="28"/>
  <c r="AJ11" i="27" l="1"/>
  <c r="AJ13" i="27"/>
  <c r="AJ15" i="27"/>
  <c r="AJ17" i="27"/>
  <c r="AJ19" i="27"/>
  <c r="AJ21" i="27"/>
  <c r="AJ23" i="27"/>
  <c r="AJ25" i="27"/>
  <c r="AJ27" i="27"/>
  <c r="AJ29" i="27"/>
  <c r="AJ31" i="27"/>
  <c r="AJ33" i="27"/>
  <c r="AJ4" i="27"/>
  <c r="AK14" i="29" s="1"/>
  <c r="AJ6" i="27"/>
  <c r="AK16" i="29" s="1"/>
  <c r="AJ8" i="27"/>
  <c r="AK18" i="29" s="1"/>
  <c r="AJ10" i="27"/>
  <c r="AK20" i="29" s="1"/>
  <c r="CO44" i="28"/>
  <c r="CO45" i="28" s="1"/>
  <c r="CO46" i="28" s="1"/>
  <c r="CO47" i="28" s="1"/>
  <c r="CO48" i="28" s="1"/>
  <c r="AK10" i="28" s="1"/>
  <c r="AL29" i="29" s="1"/>
  <c r="CO44" i="27"/>
  <c r="CO45" i="27" s="1"/>
  <c r="CO46" i="27" s="1"/>
  <c r="CO47" i="27" s="1"/>
  <c r="CO48" i="27" s="1"/>
  <c r="AJ11" i="28"/>
  <c r="AJ13" i="28"/>
  <c r="AJ15" i="28"/>
  <c r="AJ17" i="28"/>
  <c r="AJ19" i="28"/>
  <c r="AJ21" i="28"/>
  <c r="AJ23" i="28"/>
  <c r="AJ25" i="28"/>
  <c r="AJ27" i="28"/>
  <c r="AJ29" i="28"/>
  <c r="AJ31" i="28"/>
  <c r="AJ33" i="28"/>
  <c r="AJ4" i="28"/>
  <c r="AK23" i="29" s="1"/>
  <c r="AJ6" i="28"/>
  <c r="AK25" i="29" s="1"/>
  <c r="AJ8" i="28"/>
  <c r="AK27" i="29" s="1"/>
  <c r="CP44" i="26"/>
  <c r="CP45" i="26" s="1"/>
  <c r="CP46" i="26" s="1"/>
  <c r="CP47" i="26" s="1"/>
  <c r="CP48" i="26" s="1"/>
  <c r="AK3" i="28"/>
  <c r="AL22" i="29" s="1"/>
  <c r="AK3" i="26"/>
  <c r="AL4" i="29" s="1"/>
  <c r="AK9" i="26"/>
  <c r="AL10" i="29" s="1"/>
  <c r="AK8" i="26"/>
  <c r="AL9" i="29" s="1"/>
  <c r="AK7" i="26"/>
  <c r="AL8" i="29" s="1"/>
  <c r="AK6" i="26"/>
  <c r="AL7" i="29" s="1"/>
  <c r="AK5" i="26"/>
  <c r="AL6" i="29" s="1"/>
  <c r="AK4" i="26"/>
  <c r="AL5" i="29" s="1"/>
  <c r="AK10" i="26"/>
  <c r="AL11" i="29" s="1"/>
  <c r="AK34" i="26"/>
  <c r="AK33" i="26"/>
  <c r="AK32" i="26"/>
  <c r="AK31" i="26"/>
  <c r="AK30" i="26"/>
  <c r="AK29" i="26"/>
  <c r="AK28" i="26"/>
  <c r="AK27" i="26"/>
  <c r="AK26" i="26"/>
  <c r="AK25" i="26"/>
  <c r="AK24" i="26"/>
  <c r="AK23" i="26"/>
  <c r="AK22" i="26"/>
  <c r="AK21" i="26"/>
  <c r="AK20" i="26"/>
  <c r="AK19" i="26"/>
  <c r="AK18" i="26"/>
  <c r="AK17" i="26"/>
  <c r="AK16" i="26"/>
  <c r="AK15" i="26"/>
  <c r="AK14" i="26"/>
  <c r="AK13" i="26"/>
  <c r="AK12" i="26"/>
  <c r="AK11" i="26"/>
  <c r="AK3" i="27"/>
  <c r="AL13" i="29" s="1"/>
  <c r="AK10" i="27"/>
  <c r="AL20" i="29" s="1"/>
  <c r="AK5" i="27"/>
  <c r="AL15" i="29" s="1"/>
  <c r="AK4" i="27"/>
  <c r="AL14" i="29" s="1"/>
  <c r="AK9" i="27"/>
  <c r="AL19" i="29" s="1"/>
  <c r="AK8" i="27"/>
  <c r="AL18" i="29" s="1"/>
  <c r="AK7" i="27"/>
  <c r="AL17" i="29" s="1"/>
  <c r="AK6" i="27"/>
  <c r="AL16" i="29" s="1"/>
  <c r="AK34" i="27"/>
  <c r="AK33" i="27"/>
  <c r="AK32" i="27"/>
  <c r="AK31" i="27"/>
  <c r="AK30" i="27"/>
  <c r="AK29" i="27"/>
  <c r="AK28" i="27"/>
  <c r="AK27" i="27"/>
  <c r="AK26" i="27"/>
  <c r="AK25" i="27"/>
  <c r="AK24" i="27"/>
  <c r="AK23" i="27"/>
  <c r="AK22" i="27"/>
  <c r="AK21" i="27"/>
  <c r="AK20" i="27"/>
  <c r="AK19" i="27"/>
  <c r="AK18" i="27"/>
  <c r="AK17" i="27"/>
  <c r="AK16" i="27"/>
  <c r="AK15" i="27"/>
  <c r="AK14" i="27"/>
  <c r="AK13" i="27"/>
  <c r="AK12" i="27"/>
  <c r="AK11" i="27"/>
  <c r="CP29" i="28"/>
  <c r="CP37" i="27"/>
  <c r="CR10" i="26"/>
  <c r="CQ26" i="26"/>
  <c r="CQ27" i="26"/>
  <c r="CQ40" i="28"/>
  <c r="CQ41" i="28"/>
  <c r="CQ36" i="26"/>
  <c r="CQ37" i="26"/>
  <c r="CQ28" i="26"/>
  <c r="CQ29" i="26"/>
  <c r="CQ33" i="28"/>
  <c r="CQ30" i="28"/>
  <c r="CQ12" i="26"/>
  <c r="CQ13" i="26"/>
  <c r="CQ41" i="27"/>
  <c r="CQ38" i="27"/>
  <c r="CQ22" i="28"/>
  <c r="CQ23" i="28"/>
  <c r="CQ22" i="27"/>
  <c r="CQ20" i="27"/>
  <c r="CQ15" i="28"/>
  <c r="CQ12" i="28"/>
  <c r="CQ12" i="27"/>
  <c r="CQ15" i="27"/>
  <c r="CR11" i="27"/>
  <c r="CQ32" i="27"/>
  <c r="CQ33" i="27"/>
  <c r="CQ20" i="26"/>
  <c r="CQ21" i="26"/>
  <c r="CQ38" i="28"/>
  <c r="CQ39" i="28"/>
  <c r="CR8" i="26"/>
  <c r="CQ42" i="26"/>
  <c r="CQ43" i="26"/>
  <c r="CQ30" i="26"/>
  <c r="CQ31" i="26"/>
  <c r="CQ31" i="28"/>
  <c r="CQ28" i="28"/>
  <c r="CR11" i="26"/>
  <c r="CQ18" i="26"/>
  <c r="CQ19" i="26"/>
  <c r="CQ43" i="27"/>
  <c r="CQ40" i="27"/>
  <c r="CQ24" i="28"/>
  <c r="CQ25" i="28"/>
  <c r="CQ23" i="27"/>
  <c r="CR10" i="27"/>
  <c r="CQ13" i="28"/>
  <c r="CR11" i="28"/>
  <c r="CQ18" i="28"/>
  <c r="CQ18" i="27"/>
  <c r="CQ17" i="27"/>
  <c r="CQ34" i="27"/>
  <c r="CQ35" i="27"/>
  <c r="CQ25" i="27"/>
  <c r="CQ17" i="28"/>
  <c r="CQ14" i="28"/>
  <c r="CQ19" i="27"/>
  <c r="CQ31" i="27"/>
  <c r="CQ22" i="26"/>
  <c r="CQ23" i="26"/>
  <c r="CQ36" i="28"/>
  <c r="CQ37" i="28"/>
  <c r="CR8" i="28"/>
  <c r="CQ40" i="26"/>
  <c r="CQ41" i="26"/>
  <c r="CQ32" i="26"/>
  <c r="CQ33" i="26"/>
  <c r="CR9" i="28"/>
  <c r="CQ34" i="28"/>
  <c r="CQ16" i="26"/>
  <c r="CQ17" i="26"/>
  <c r="CR8" i="27"/>
  <c r="CQ42" i="27"/>
  <c r="CQ26" i="28"/>
  <c r="CQ27" i="28"/>
  <c r="CQ27" i="27"/>
  <c r="CQ26" i="27"/>
  <c r="CQ19" i="28"/>
  <c r="CQ16" i="28"/>
  <c r="CQ16" i="27"/>
  <c r="CQ13" i="27"/>
  <c r="CQ28" i="27"/>
  <c r="CQ29" i="27"/>
  <c r="CR9" i="27"/>
  <c r="CQ24" i="26"/>
  <c r="CQ25" i="26"/>
  <c r="CQ42" i="28"/>
  <c r="CQ43" i="28"/>
  <c r="CQ38" i="26"/>
  <c r="CQ39" i="26"/>
  <c r="CR9" i="26"/>
  <c r="CQ34" i="26"/>
  <c r="CQ35" i="26"/>
  <c r="CQ35" i="28"/>
  <c r="CQ32" i="28"/>
  <c r="CQ14" i="26"/>
  <c r="CQ15" i="26"/>
  <c r="CQ39" i="27"/>
  <c r="CQ36" i="27"/>
  <c r="CQ20" i="28"/>
  <c r="CQ21" i="28" s="1"/>
  <c r="CR10" i="28"/>
  <c r="CQ24" i="27"/>
  <c r="CQ14" i="27"/>
  <c r="CQ30" i="27"/>
  <c r="AK15" i="28" l="1"/>
  <c r="AK23" i="28"/>
  <c r="AK11" i="28"/>
  <c r="AK19" i="28"/>
  <c r="AK29" i="28"/>
  <c r="AK13" i="28"/>
  <c r="AK17" i="28"/>
  <c r="AK21" i="28"/>
  <c r="AK25" i="28"/>
  <c r="AK34" i="28"/>
  <c r="AK27" i="28"/>
  <c r="AK31" i="28"/>
  <c r="AK7" i="28"/>
  <c r="AL26" i="29" s="1"/>
  <c r="AK12" i="28"/>
  <c r="AK14" i="28"/>
  <c r="AK16" i="28"/>
  <c r="AK18" i="28"/>
  <c r="AK20" i="28"/>
  <c r="AK22" i="28"/>
  <c r="AK24" i="28"/>
  <c r="AK26" i="28"/>
  <c r="AK28" i="28"/>
  <c r="AK30" i="28"/>
  <c r="AK32" i="28"/>
  <c r="AK5" i="28"/>
  <c r="AL24" i="29" s="1"/>
  <c r="AK9" i="28"/>
  <c r="AL28" i="29" s="1"/>
  <c r="AK33" i="28"/>
  <c r="AK4" i="28"/>
  <c r="AL23" i="29" s="1"/>
  <c r="AK6" i="28"/>
  <c r="AL25" i="29" s="1"/>
  <c r="AK8" i="28"/>
  <c r="AL27" i="29" s="1"/>
  <c r="CP44" i="27"/>
  <c r="CP45" i="27" s="1"/>
  <c r="CP46" i="27" s="1"/>
  <c r="CP47" i="27" s="1"/>
  <c r="CP48" i="27" s="1"/>
  <c r="AL3" i="27" s="1"/>
  <c r="AM13" i="29" s="1"/>
  <c r="CP44" i="28"/>
  <c r="CP45" i="28" s="1"/>
  <c r="CP46" i="28" s="1"/>
  <c r="CP47" i="28" s="1"/>
  <c r="CP48" i="28" s="1"/>
  <c r="AL10" i="28" s="1"/>
  <c r="AM29" i="29" s="1"/>
  <c r="CQ44" i="26"/>
  <c r="CQ45" i="26" s="1"/>
  <c r="CQ46" i="26" s="1"/>
  <c r="CQ47" i="26" s="1"/>
  <c r="CQ48" i="26" s="1"/>
  <c r="AL3" i="26"/>
  <c r="AM4" i="29" s="1"/>
  <c r="AL9" i="26"/>
  <c r="AM10" i="29" s="1"/>
  <c r="AL8" i="26"/>
  <c r="AM9" i="29" s="1"/>
  <c r="AL7" i="26"/>
  <c r="AM8" i="29" s="1"/>
  <c r="AL6" i="26"/>
  <c r="AM7" i="29" s="1"/>
  <c r="AL5" i="26"/>
  <c r="AM6" i="29" s="1"/>
  <c r="AL4" i="26"/>
  <c r="AM5" i="29" s="1"/>
  <c r="AL10" i="26"/>
  <c r="AM11" i="29" s="1"/>
  <c r="AL33" i="26"/>
  <c r="AL32" i="26"/>
  <c r="AL31" i="26"/>
  <c r="AL30" i="26"/>
  <c r="AL29" i="26"/>
  <c r="AL28" i="26"/>
  <c r="AL27" i="26"/>
  <c r="AL26" i="26"/>
  <c r="AL25" i="26"/>
  <c r="AL24" i="26"/>
  <c r="AL23" i="26"/>
  <c r="AL22" i="26"/>
  <c r="AL21" i="26"/>
  <c r="AL20" i="26"/>
  <c r="AL19" i="26"/>
  <c r="AL18" i="26"/>
  <c r="AL17" i="26"/>
  <c r="AL16" i="26"/>
  <c r="AL15" i="26"/>
  <c r="AL14" i="26"/>
  <c r="AL13" i="26"/>
  <c r="AL12" i="26"/>
  <c r="AL11" i="26"/>
  <c r="AL34" i="26"/>
  <c r="AL3" i="28"/>
  <c r="AM22" i="29" s="1"/>
  <c r="AL9" i="28"/>
  <c r="AM28" i="29" s="1"/>
  <c r="AL7" i="28"/>
  <c r="AM26" i="29" s="1"/>
  <c r="AL5" i="28"/>
  <c r="AM24" i="29" s="1"/>
  <c r="AL34" i="28"/>
  <c r="AL32" i="28"/>
  <c r="AL30" i="28"/>
  <c r="AL28" i="28"/>
  <c r="AL26" i="28"/>
  <c r="AL24" i="28"/>
  <c r="AL22" i="28"/>
  <c r="AL20" i="28"/>
  <c r="AL18" i="28"/>
  <c r="AL16" i="28"/>
  <c r="AL14" i="28"/>
  <c r="AL12" i="28"/>
  <c r="CQ37" i="27"/>
  <c r="CQ21" i="27"/>
  <c r="CR17" i="28"/>
  <c r="CR14" i="28"/>
  <c r="CR23" i="27"/>
  <c r="CR20" i="27"/>
  <c r="CR20" i="28"/>
  <c r="CR21" i="28"/>
  <c r="CS10" i="28"/>
  <c r="CR16" i="26"/>
  <c r="CR17" i="26"/>
  <c r="CR30" i="26"/>
  <c r="CR31" i="26"/>
  <c r="CR36" i="26"/>
  <c r="CR37" i="26"/>
  <c r="CR28" i="27"/>
  <c r="CR29" i="27"/>
  <c r="CS9" i="27"/>
  <c r="CR18" i="27"/>
  <c r="CR19" i="27"/>
  <c r="CS8" i="27"/>
  <c r="CR42" i="27"/>
  <c r="CS9" i="28"/>
  <c r="CR34" i="28"/>
  <c r="CR42" i="28"/>
  <c r="CR43" i="28"/>
  <c r="CR22" i="26"/>
  <c r="CR15" i="28"/>
  <c r="CR21" i="27"/>
  <c r="CR26" i="27"/>
  <c r="CR27" i="28"/>
  <c r="CR15" i="26"/>
  <c r="CR42" i="26"/>
  <c r="CR34" i="27"/>
  <c r="CR16" i="27"/>
  <c r="CR39" i="27"/>
  <c r="CR31" i="28"/>
  <c r="CR24" i="26"/>
  <c r="CQ29" i="28"/>
  <c r="CS11" i="28"/>
  <c r="CR18" i="28"/>
  <c r="CR27" i="27"/>
  <c r="CR24" i="27"/>
  <c r="CR24" i="28"/>
  <c r="CR25" i="28"/>
  <c r="CR12" i="26"/>
  <c r="CR13" i="26"/>
  <c r="CS9" i="26"/>
  <c r="CR34" i="26"/>
  <c r="CR35" i="26"/>
  <c r="CR40" i="26"/>
  <c r="CR41" i="26"/>
  <c r="CR32" i="27"/>
  <c r="CR33" i="27"/>
  <c r="CR14" i="27"/>
  <c r="CR15" i="27"/>
  <c r="CR41" i="27"/>
  <c r="CR38" i="27"/>
  <c r="CR33" i="28"/>
  <c r="CR30" i="28"/>
  <c r="CR38" i="28"/>
  <c r="CR39" i="28"/>
  <c r="CS10" i="26"/>
  <c r="CR26" i="26"/>
  <c r="CR27" i="26"/>
  <c r="CR19" i="28"/>
  <c r="CR16" i="28"/>
  <c r="CR25" i="27"/>
  <c r="CR22" i="27"/>
  <c r="CR22" i="28"/>
  <c r="CR23" i="28"/>
  <c r="CS11" i="26"/>
  <c r="CR18" i="26"/>
  <c r="CR19" i="26"/>
  <c r="CR32" i="26"/>
  <c r="CR33" i="26"/>
  <c r="CR38" i="26"/>
  <c r="CR39" i="26"/>
  <c r="CR30" i="27"/>
  <c r="CR31" i="27"/>
  <c r="CR12" i="27"/>
  <c r="CR13" i="27"/>
  <c r="CS11" i="27"/>
  <c r="CR43" i="27"/>
  <c r="CR40" i="27"/>
  <c r="CR35" i="28"/>
  <c r="CR32" i="28"/>
  <c r="CR40" i="28"/>
  <c r="CR41" i="28"/>
  <c r="CR20" i="26"/>
  <c r="CR21" i="26"/>
  <c r="CR23" i="26"/>
  <c r="CR12" i="28"/>
  <c r="CR13" i="28" s="1"/>
  <c r="CS10" i="27"/>
  <c r="CR26" i="28"/>
  <c r="CR14" i="26"/>
  <c r="CR28" i="26"/>
  <c r="CR29" i="26" s="1"/>
  <c r="CS8" i="26"/>
  <c r="CR43" i="26"/>
  <c r="CR35" i="27"/>
  <c r="CR17" i="27"/>
  <c r="CR36" i="27"/>
  <c r="CR28" i="28"/>
  <c r="CR36" i="28"/>
  <c r="CR37" i="28" s="1"/>
  <c r="CS8" i="28"/>
  <c r="CR25" i="26"/>
  <c r="AL11" i="28" l="1"/>
  <c r="AL13" i="28"/>
  <c r="AL15" i="28"/>
  <c r="AL17" i="28"/>
  <c r="AL19" i="28"/>
  <c r="AL21" i="28"/>
  <c r="AL23" i="28"/>
  <c r="AL25" i="28"/>
  <c r="AL27" i="28"/>
  <c r="AL29" i="28"/>
  <c r="AL31" i="28"/>
  <c r="AL33" i="28"/>
  <c r="AL4" i="28"/>
  <c r="AM23" i="29" s="1"/>
  <c r="AL6" i="28"/>
  <c r="AM25" i="29" s="1"/>
  <c r="AL8" i="28"/>
  <c r="AM27" i="29" s="1"/>
  <c r="AL11" i="27"/>
  <c r="AL27" i="27"/>
  <c r="AL19" i="27"/>
  <c r="AL4" i="27"/>
  <c r="AM14" i="29" s="1"/>
  <c r="AL15" i="27"/>
  <c r="AL23" i="27"/>
  <c r="AL31" i="27"/>
  <c r="AL8" i="27"/>
  <c r="AM18" i="29" s="1"/>
  <c r="AL13" i="27"/>
  <c r="AL17" i="27"/>
  <c r="AL21" i="27"/>
  <c r="AL25" i="27"/>
  <c r="AL29" i="27"/>
  <c r="AL33" i="27"/>
  <c r="AL6" i="27"/>
  <c r="AM16" i="29" s="1"/>
  <c r="AL10" i="27"/>
  <c r="AM20" i="29" s="1"/>
  <c r="AL12" i="27"/>
  <c r="AL14" i="27"/>
  <c r="AL16" i="27"/>
  <c r="AL18" i="27"/>
  <c r="AL20" i="27"/>
  <c r="AL22" i="27"/>
  <c r="AL24" i="27"/>
  <c r="AL26" i="27"/>
  <c r="AL28" i="27"/>
  <c r="AL30" i="27"/>
  <c r="AL32" i="27"/>
  <c r="AL34" i="27"/>
  <c r="AL5" i="27"/>
  <c r="AM15" i="29" s="1"/>
  <c r="AL7" i="27"/>
  <c r="AM17" i="29" s="1"/>
  <c r="AL9" i="27"/>
  <c r="AM19" i="29" s="1"/>
  <c r="CQ44" i="28"/>
  <c r="CQ45" i="28" s="1"/>
  <c r="CQ46" i="28" s="1"/>
  <c r="CQ47" i="28" s="1"/>
  <c r="CQ48" i="28" s="1"/>
  <c r="AM3" i="28" s="1"/>
  <c r="AN22" i="29" s="1"/>
  <c r="CQ44" i="27"/>
  <c r="CQ45" i="27" s="1"/>
  <c r="CQ46" i="27" s="1"/>
  <c r="CQ47" i="27" s="1"/>
  <c r="CQ48" i="27" s="1"/>
  <c r="CR44" i="26"/>
  <c r="CR45" i="26" s="1"/>
  <c r="CR46" i="26" s="1"/>
  <c r="CR47" i="26" s="1"/>
  <c r="CR48" i="26" s="1"/>
  <c r="AM3" i="26"/>
  <c r="AN4" i="29" s="1"/>
  <c r="AM9" i="26"/>
  <c r="AN10" i="29" s="1"/>
  <c r="AM8" i="26"/>
  <c r="AN9" i="29" s="1"/>
  <c r="AM7" i="26"/>
  <c r="AN8" i="29" s="1"/>
  <c r="AM6" i="26"/>
  <c r="AN7" i="29" s="1"/>
  <c r="AM5" i="26"/>
  <c r="AN6" i="29" s="1"/>
  <c r="AM4" i="26"/>
  <c r="AN5" i="29" s="1"/>
  <c r="AM10" i="26"/>
  <c r="AN11" i="29" s="1"/>
  <c r="AM34" i="26"/>
  <c r="AM33" i="26"/>
  <c r="AM32" i="26"/>
  <c r="AM31" i="26"/>
  <c r="AM30" i="26"/>
  <c r="AM29" i="26"/>
  <c r="AM28" i="26"/>
  <c r="AM27" i="26"/>
  <c r="AM26" i="26"/>
  <c r="AM25" i="26"/>
  <c r="AM24" i="26"/>
  <c r="AM23" i="26"/>
  <c r="AM22" i="26"/>
  <c r="AM21" i="26"/>
  <c r="AM20" i="26"/>
  <c r="AM19" i="26"/>
  <c r="AM18" i="26"/>
  <c r="AM17" i="26"/>
  <c r="AM16" i="26"/>
  <c r="AM15" i="26"/>
  <c r="AM14" i="26"/>
  <c r="AM13" i="26"/>
  <c r="AM12" i="26"/>
  <c r="AM11" i="26"/>
  <c r="AM3" i="27"/>
  <c r="AN13" i="29" s="1"/>
  <c r="AM10" i="27"/>
  <c r="AN20" i="29" s="1"/>
  <c r="AM5" i="27"/>
  <c r="AN15" i="29" s="1"/>
  <c r="AM4" i="27"/>
  <c r="AN14" i="29" s="1"/>
  <c r="AM9" i="27"/>
  <c r="AN19" i="29" s="1"/>
  <c r="AM8" i="27"/>
  <c r="AN18" i="29" s="1"/>
  <c r="AM7" i="27"/>
  <c r="AN17" i="29" s="1"/>
  <c r="AM6" i="27"/>
  <c r="AN16" i="29" s="1"/>
  <c r="AM34" i="27"/>
  <c r="AM33" i="27"/>
  <c r="AM32" i="27"/>
  <c r="AM31" i="27"/>
  <c r="AM30" i="27"/>
  <c r="AM29" i="27"/>
  <c r="AM28" i="27"/>
  <c r="AM27" i="27"/>
  <c r="AM26" i="27"/>
  <c r="AM25" i="27"/>
  <c r="AM24" i="27"/>
  <c r="AM23" i="27"/>
  <c r="AM22" i="27"/>
  <c r="AM21" i="27"/>
  <c r="AM20" i="27"/>
  <c r="AM19" i="27"/>
  <c r="AM18" i="27"/>
  <c r="AM17" i="27"/>
  <c r="AM16" i="27"/>
  <c r="AM15" i="27"/>
  <c r="AM14" i="27"/>
  <c r="AM13" i="27"/>
  <c r="AM12" i="27"/>
  <c r="AM11" i="27"/>
  <c r="CR29" i="28"/>
  <c r="CS41" i="28"/>
  <c r="CS38" i="26"/>
  <c r="CS15" i="26"/>
  <c r="CS22" i="27"/>
  <c r="CS23" i="26"/>
  <c r="CS40" i="27"/>
  <c r="CS33" i="27"/>
  <c r="CS22" i="28"/>
  <c r="CS15" i="28"/>
  <c r="CS39" i="28"/>
  <c r="CS15" i="27"/>
  <c r="CS43" i="26"/>
  <c r="CS24" i="27"/>
  <c r="CS27" i="26"/>
  <c r="CS34" i="28"/>
  <c r="CS42" i="27"/>
  <c r="CS35" i="27"/>
  <c r="CS32" i="26"/>
  <c r="CS12" i="28"/>
  <c r="CR37" i="27"/>
  <c r="CS36" i="28"/>
  <c r="CS37" i="28"/>
  <c r="CS12" i="27"/>
  <c r="CS13" i="27"/>
  <c r="CS41" i="26"/>
  <c r="CS42" i="26"/>
  <c r="CS18" i="26"/>
  <c r="CS19" i="26"/>
  <c r="CS27" i="27"/>
  <c r="CS26" i="27"/>
  <c r="CS26" i="26"/>
  <c r="CS33" i="28"/>
  <c r="CS32" i="28"/>
  <c r="CS36" i="27"/>
  <c r="CS28" i="27"/>
  <c r="CS29" i="27"/>
  <c r="CS33" i="26"/>
  <c r="CS28" i="26"/>
  <c r="CS26" i="28"/>
  <c r="CS27" i="28"/>
  <c r="CS19" i="28"/>
  <c r="CS18" i="28"/>
  <c r="CS42" i="28"/>
  <c r="CS43" i="28"/>
  <c r="CS18" i="27"/>
  <c r="CS19" i="27"/>
  <c r="CS39" i="26"/>
  <c r="CS40" i="26"/>
  <c r="CS16" i="26"/>
  <c r="CS17" i="26"/>
  <c r="CS20" i="27"/>
  <c r="CS20" i="26"/>
  <c r="CS25" i="26"/>
  <c r="CS31" i="28"/>
  <c r="CS30" i="28"/>
  <c r="CS39" i="27"/>
  <c r="CS38" i="27"/>
  <c r="CS30" i="27"/>
  <c r="CS31" i="27"/>
  <c r="CS31" i="26"/>
  <c r="CS34" i="26"/>
  <c r="CS20" i="28"/>
  <c r="CS21" i="28"/>
  <c r="CS17" i="28"/>
  <c r="CS16" i="28"/>
  <c r="CS40" i="28"/>
  <c r="CS16" i="27"/>
  <c r="CS17" i="27"/>
  <c r="CS14" i="26"/>
  <c r="CS23" i="27"/>
  <c r="CS22" i="26"/>
  <c r="CS28" i="28"/>
  <c r="CS41" i="27"/>
  <c r="CS32" i="27"/>
  <c r="CS30" i="26"/>
  <c r="CS23" i="28"/>
  <c r="CS14" i="28"/>
  <c r="CS38" i="28"/>
  <c r="CS14" i="27"/>
  <c r="CS36" i="26"/>
  <c r="CS12" i="26"/>
  <c r="CS13" i="26" s="1"/>
  <c r="CS25" i="27"/>
  <c r="CS24" i="26"/>
  <c r="CS35" i="28"/>
  <c r="CS43" i="27"/>
  <c r="CS34" i="27"/>
  <c r="CS35" i="26"/>
  <c r="CS24" i="28"/>
  <c r="CS25" i="28"/>
  <c r="CS13" i="28"/>
  <c r="AM11" i="28" l="1"/>
  <c r="AM27" i="28"/>
  <c r="AM19" i="28"/>
  <c r="AM4" i="28"/>
  <c r="AN23" i="29" s="1"/>
  <c r="AM15" i="28"/>
  <c r="AM23" i="28"/>
  <c r="AM31" i="28"/>
  <c r="AM8" i="28"/>
  <c r="AN27" i="29" s="1"/>
  <c r="AM13" i="28"/>
  <c r="AM17" i="28"/>
  <c r="AM21" i="28"/>
  <c r="AM25" i="28"/>
  <c r="AM29" i="28"/>
  <c r="AM33" i="28"/>
  <c r="AM6" i="28"/>
  <c r="AN25" i="29" s="1"/>
  <c r="AM10" i="28"/>
  <c r="AN29" i="29" s="1"/>
  <c r="CR44" i="27"/>
  <c r="CR45" i="27" s="1"/>
  <c r="CR46" i="27" s="1"/>
  <c r="CR47" i="27" s="1"/>
  <c r="CR48" i="27" s="1"/>
  <c r="AN10" i="27" s="1"/>
  <c r="AO20" i="29" s="1"/>
  <c r="CR44" i="28"/>
  <c r="CR45" i="28" s="1"/>
  <c r="CR46" i="28" s="1"/>
  <c r="CR47" i="28" s="1"/>
  <c r="CR48" i="28" s="1"/>
  <c r="AN10" i="28" s="1"/>
  <c r="AO29" i="29" s="1"/>
  <c r="AM12" i="28"/>
  <c r="AM14" i="28"/>
  <c r="AM16" i="28"/>
  <c r="AM18" i="28"/>
  <c r="AM20" i="28"/>
  <c r="AM22" i="28"/>
  <c r="AM24" i="28"/>
  <c r="AM26" i="28"/>
  <c r="AM28" i="28"/>
  <c r="AM30" i="28"/>
  <c r="AM32" i="28"/>
  <c r="AM34" i="28"/>
  <c r="AM5" i="28"/>
  <c r="AN24" i="29" s="1"/>
  <c r="AM7" i="28"/>
  <c r="AN26" i="29" s="1"/>
  <c r="AM9" i="28"/>
  <c r="AN28" i="29" s="1"/>
  <c r="AN3" i="28"/>
  <c r="AO22" i="29" s="1"/>
  <c r="AN9" i="28"/>
  <c r="AO28" i="29" s="1"/>
  <c r="AN7" i="28"/>
  <c r="AO26" i="29" s="1"/>
  <c r="AN5" i="28"/>
  <c r="AO24" i="29" s="1"/>
  <c r="AN34" i="28"/>
  <c r="AN32" i="28"/>
  <c r="AN30" i="28"/>
  <c r="AN28" i="28"/>
  <c r="AN26" i="28"/>
  <c r="AN24" i="28"/>
  <c r="AN22" i="28"/>
  <c r="AN20" i="28"/>
  <c r="AN18" i="28"/>
  <c r="AN16" i="28"/>
  <c r="AN14" i="28"/>
  <c r="AN12" i="28"/>
  <c r="AN3" i="26"/>
  <c r="AO4" i="29" s="1"/>
  <c r="AN9" i="26"/>
  <c r="AO10" i="29" s="1"/>
  <c r="AN8" i="26"/>
  <c r="AO9" i="29" s="1"/>
  <c r="AN7" i="26"/>
  <c r="AO8" i="29" s="1"/>
  <c r="AN6" i="26"/>
  <c r="AO7" i="29" s="1"/>
  <c r="AN5" i="26"/>
  <c r="AO6" i="29" s="1"/>
  <c r="AN4" i="26"/>
  <c r="AO5" i="29" s="1"/>
  <c r="AN10" i="26"/>
  <c r="AO11" i="29" s="1"/>
  <c r="AN34" i="26"/>
  <c r="AN33" i="26"/>
  <c r="AN32" i="26"/>
  <c r="AN31" i="26"/>
  <c r="AN30" i="26"/>
  <c r="AN29" i="26"/>
  <c r="AN28" i="26"/>
  <c r="AN27" i="26"/>
  <c r="AN26" i="26"/>
  <c r="AN25" i="26"/>
  <c r="AN24" i="26"/>
  <c r="AN23" i="26"/>
  <c r="AN22" i="26"/>
  <c r="AN21" i="26"/>
  <c r="AN20" i="26"/>
  <c r="AN19" i="26"/>
  <c r="AN18" i="26"/>
  <c r="AN17" i="26"/>
  <c r="AN16" i="26"/>
  <c r="AN15" i="26"/>
  <c r="AN14" i="26"/>
  <c r="AN13" i="26"/>
  <c r="AN12" i="26"/>
  <c r="AN11" i="26"/>
  <c r="CS37" i="26"/>
  <c r="CS21" i="26"/>
  <c r="CS29" i="26"/>
  <c r="CS29" i="28"/>
  <c r="CS21" i="27"/>
  <c r="CS37" i="27"/>
  <c r="AN12" i="27" l="1"/>
  <c r="AN28" i="27"/>
  <c r="AN20" i="27"/>
  <c r="AN5" i="27"/>
  <c r="AO15" i="29" s="1"/>
  <c r="AN16" i="27"/>
  <c r="AN24" i="27"/>
  <c r="AN32" i="27"/>
  <c r="AN9" i="27"/>
  <c r="AO19" i="29" s="1"/>
  <c r="AN11" i="28"/>
  <c r="AN13" i="28"/>
  <c r="AN15" i="28"/>
  <c r="AN17" i="28"/>
  <c r="AN19" i="28"/>
  <c r="AN21" i="28"/>
  <c r="AN23" i="28"/>
  <c r="AN25" i="28"/>
  <c r="AN27" i="28"/>
  <c r="AN29" i="28"/>
  <c r="AN31" i="28"/>
  <c r="AN33" i="28"/>
  <c r="AN4" i="28"/>
  <c r="AO23" i="29" s="1"/>
  <c r="AN6" i="28"/>
  <c r="AO25" i="29" s="1"/>
  <c r="AN8" i="28"/>
  <c r="AO27" i="29" s="1"/>
  <c r="AN14" i="27"/>
  <c r="AN18" i="27"/>
  <c r="AN22" i="27"/>
  <c r="AN26" i="27"/>
  <c r="AN30" i="27"/>
  <c r="AN34" i="27"/>
  <c r="AN7" i="27"/>
  <c r="AO17" i="29" s="1"/>
  <c r="AN3" i="27"/>
  <c r="AO13" i="29" s="1"/>
  <c r="CS44" i="27"/>
  <c r="CS45" i="27" s="1"/>
  <c r="CS46" i="27" s="1"/>
  <c r="CS47" i="27" s="1"/>
  <c r="CS48" i="27" s="1"/>
  <c r="CS44" i="28"/>
  <c r="CS45" i="28" s="1"/>
  <c r="CS46" i="28" s="1"/>
  <c r="CS47" i="28" s="1"/>
  <c r="CS48" i="28" s="1"/>
  <c r="AO10" i="28" s="1"/>
  <c r="AP29" i="29" s="1"/>
  <c r="CS44" i="26"/>
  <c r="CS45" i="26" s="1"/>
  <c r="CS46" i="26" s="1"/>
  <c r="CS47" i="26" s="1"/>
  <c r="CS48" i="26" s="1"/>
  <c r="AO9" i="26" s="1"/>
  <c r="AP10" i="29" s="1"/>
  <c r="AN11" i="27"/>
  <c r="AN13" i="27"/>
  <c r="AN15" i="27"/>
  <c r="AN17" i="27"/>
  <c r="AN19" i="27"/>
  <c r="AN21" i="27"/>
  <c r="AN23" i="27"/>
  <c r="AN25" i="27"/>
  <c r="AN27" i="27"/>
  <c r="AN29" i="27"/>
  <c r="AN31" i="27"/>
  <c r="AN33" i="27"/>
  <c r="AN4" i="27"/>
  <c r="AO14" i="29" s="1"/>
  <c r="AN6" i="27"/>
  <c r="AO16" i="29" s="1"/>
  <c r="AN8" i="27"/>
  <c r="AO18" i="29" s="1"/>
  <c r="AO3" i="27"/>
  <c r="AP13" i="29" s="1"/>
  <c r="AO10" i="27"/>
  <c r="AP20" i="29" s="1"/>
  <c r="AO5" i="27"/>
  <c r="AP15" i="29" s="1"/>
  <c r="AO4" i="27"/>
  <c r="AP14" i="29" s="1"/>
  <c r="AO9" i="27"/>
  <c r="AP19" i="29" s="1"/>
  <c r="AO8" i="27"/>
  <c r="AP18" i="29" s="1"/>
  <c r="AO7" i="27"/>
  <c r="AP17" i="29" s="1"/>
  <c r="AO6" i="27"/>
  <c r="AP16" i="29" s="1"/>
  <c r="AO34" i="27"/>
  <c r="AO33" i="27"/>
  <c r="AO32" i="27"/>
  <c r="AO31" i="27"/>
  <c r="AO30" i="27"/>
  <c r="AO29" i="27"/>
  <c r="AO28" i="27"/>
  <c r="AO27" i="27"/>
  <c r="AO26" i="27"/>
  <c r="AO25" i="27"/>
  <c r="AO24" i="27"/>
  <c r="AO23" i="27"/>
  <c r="AO22" i="27"/>
  <c r="AO21" i="27"/>
  <c r="AO20" i="27"/>
  <c r="AO19" i="27"/>
  <c r="AO18" i="27"/>
  <c r="AO17" i="27"/>
  <c r="AO16" i="27"/>
  <c r="AO15" i="27"/>
  <c r="AO14" i="27"/>
  <c r="AO13" i="27"/>
  <c r="AO12" i="27"/>
  <c r="AO11" i="27"/>
  <c r="AO3" i="28"/>
  <c r="AP22" i="29" s="1"/>
  <c r="AO9" i="28"/>
  <c r="AP28" i="29" s="1"/>
  <c r="AO7" i="28"/>
  <c r="AP26" i="29" s="1"/>
  <c r="AO5" i="28"/>
  <c r="AP24" i="29" s="1"/>
  <c r="AO34" i="28"/>
  <c r="AO32" i="28"/>
  <c r="AO30" i="28"/>
  <c r="AO28" i="28"/>
  <c r="AO26" i="28"/>
  <c r="AO24" i="28"/>
  <c r="AO22" i="28"/>
  <c r="AO20" i="28"/>
  <c r="AO18" i="28"/>
  <c r="AO16" i="28"/>
  <c r="AO14" i="28"/>
  <c r="AO12" i="28"/>
  <c r="AO3" i="26" l="1"/>
  <c r="AP4" i="29" s="1"/>
  <c r="AO11" i="28"/>
  <c r="AO13" i="28"/>
  <c r="AO15" i="28"/>
  <c r="AO17" i="28"/>
  <c r="AO19" i="28"/>
  <c r="AO21" i="28"/>
  <c r="AO23" i="28"/>
  <c r="AO25" i="28"/>
  <c r="AO27" i="28"/>
  <c r="AO29" i="28"/>
  <c r="AO31" i="28"/>
  <c r="AO33" i="28"/>
  <c r="AO4" i="28"/>
  <c r="AP23" i="29" s="1"/>
  <c r="AO6" i="28"/>
  <c r="AP25" i="29" s="1"/>
  <c r="AO8" i="28"/>
  <c r="AP27" i="29" s="1"/>
  <c r="AO26" i="26"/>
  <c r="AO18" i="26"/>
  <c r="AO34" i="26"/>
  <c r="AO14" i="26"/>
  <c r="AO22" i="26"/>
  <c r="AO30" i="26"/>
  <c r="AO6" i="26"/>
  <c r="AP7" i="29" s="1"/>
  <c r="AO12" i="26"/>
  <c r="AO16" i="26"/>
  <c r="AO20" i="26"/>
  <c r="AO24" i="26"/>
  <c r="AO28" i="26"/>
  <c r="AO32" i="26"/>
  <c r="AO4" i="26"/>
  <c r="AP5" i="29" s="1"/>
  <c r="AO8" i="26"/>
  <c r="AP9" i="29" s="1"/>
  <c r="AO11" i="26"/>
  <c r="AO13" i="26"/>
  <c r="AO15" i="26"/>
  <c r="AO17" i="26"/>
  <c r="AO19" i="26"/>
  <c r="AO21" i="26"/>
  <c r="AO23" i="26"/>
  <c r="AO25" i="26"/>
  <c r="AO27" i="26"/>
  <c r="AO29" i="26"/>
  <c r="AO31" i="26"/>
  <c r="AO33" i="26"/>
  <c r="AO10" i="26"/>
  <c r="AP11" i="29" s="1"/>
  <c r="AO5" i="26"/>
  <c r="AP6" i="29" s="1"/>
  <c r="AO7" i="26"/>
  <c r="AP8" i="29" s="1"/>
</calcChain>
</file>

<file path=xl/sharedStrings.xml><?xml version="1.0" encoding="utf-8"?>
<sst xmlns="http://schemas.openxmlformats.org/spreadsheetml/2006/main" count="1313" uniqueCount="359">
  <si>
    <t>6e</t>
  </si>
  <si>
    <t>5e</t>
  </si>
  <si>
    <t>4e</t>
  </si>
  <si>
    <t>3e</t>
  </si>
  <si>
    <t>divisions</t>
  </si>
  <si>
    <t>groupes de LCA</t>
  </si>
  <si>
    <t>groupes de LCR</t>
  </si>
  <si>
    <t>dotation supplémentaire</t>
  </si>
  <si>
    <t>par division</t>
  </si>
  <si>
    <t>total</t>
  </si>
  <si>
    <t>initiale</t>
  </si>
  <si>
    <t>hors LCA et LCR</t>
  </si>
  <si>
    <t xml:space="preserve"> 6e : 0h30 en SVT et en technologie pour groupes à effectifs réduits</t>
  </si>
  <si>
    <t xml:space="preserve"> 3e : -</t>
  </si>
  <si>
    <t>français</t>
  </si>
  <si>
    <t>groupes LCA</t>
  </si>
  <si>
    <t>groupes LCR</t>
  </si>
  <si>
    <t>chorale</t>
  </si>
  <si>
    <t>AS</t>
  </si>
  <si>
    <t>heures</t>
  </si>
  <si>
    <t>EPS</t>
  </si>
  <si>
    <t>arts plastiques</t>
  </si>
  <si>
    <t>éducation musicale</t>
  </si>
  <si>
    <t>hist-géo-EMC</t>
  </si>
  <si>
    <t>LV1</t>
  </si>
  <si>
    <t>LV2</t>
  </si>
  <si>
    <t>mathématiques</t>
  </si>
  <si>
    <t>SVT</t>
  </si>
  <si>
    <t>technologie</t>
  </si>
  <si>
    <t>physique-chimie</t>
  </si>
  <si>
    <t>répartition sciences en 6e</t>
  </si>
  <si>
    <t>LCR</t>
  </si>
  <si>
    <t>certif</t>
  </si>
  <si>
    <t>agreg</t>
  </si>
  <si>
    <t>DHG</t>
  </si>
  <si>
    <t>reste</t>
  </si>
  <si>
    <t>apport</t>
  </si>
  <si>
    <t>hsup</t>
  </si>
  <si>
    <t>anglais LV1</t>
  </si>
  <si>
    <t>anglais LV2</t>
  </si>
  <si>
    <t>langue x LV1</t>
  </si>
  <si>
    <t>langue x LV2</t>
  </si>
  <si>
    <t>langue y LV1</t>
  </si>
  <si>
    <t>langue y LV2</t>
  </si>
  <si>
    <t>anglais</t>
  </si>
  <si>
    <t>langue x</t>
  </si>
  <si>
    <t>langue y</t>
  </si>
  <si>
    <t>ArPla</t>
  </si>
  <si>
    <t>EdMus</t>
  </si>
  <si>
    <t>franç</t>
  </si>
  <si>
    <t>HGEMC</t>
  </si>
  <si>
    <t>maths</t>
  </si>
  <si>
    <t>techno</t>
  </si>
  <si>
    <t>SPC</t>
  </si>
  <si>
    <t>h BMP</t>
  </si>
  <si>
    <t>Jusqu'à 2015</t>
  </si>
  <si>
    <t xml:space="preserve">Dotation totale pour cointerventions et effectifs réduits : </t>
  </si>
  <si>
    <t xml:space="preserve">Attribuables en autonomie : </t>
  </si>
  <si>
    <t xml:space="preserve">rentrée </t>
  </si>
  <si>
    <t>Le choix de l'attribution des heures est fait par l'établissement.
Ces heures ne peuvent servir à augmenter les horaires élèves</t>
  </si>
  <si>
    <t>Les options ont une dotation spécifique.
Les heures d'IDD et d'AP correspondent à des heures élèves.</t>
  </si>
  <si>
    <t xml:space="preserve"> 5e : 0h30 non attribuée</t>
  </si>
  <si>
    <t xml:space="preserve"> 4e : 0h30 non attribuée</t>
  </si>
  <si>
    <t>moyenne par division</t>
  </si>
  <si>
    <t xml:space="preserve">moyenne par division : </t>
  </si>
  <si>
    <t>accompagnement personnalisé</t>
  </si>
  <si>
    <t>sciences, technologie et société</t>
  </si>
  <si>
    <t>monde économique et professionnel</t>
  </si>
  <si>
    <t>langues et cultures de l'Antiquité</t>
  </si>
  <si>
    <t>transition écologique et développement durable</t>
  </si>
  <si>
    <t>culture et création artistiques</t>
  </si>
  <si>
    <t>corps, santé,  bien-être et sécurité</t>
  </si>
  <si>
    <t>T3</t>
  </si>
  <si>
    <t>T2</t>
  </si>
  <si>
    <t>T1</t>
  </si>
  <si>
    <t>AP</t>
  </si>
  <si>
    <t>CSBS</t>
  </si>
  <si>
    <t>CCA</t>
  </si>
  <si>
    <t>TEDD</t>
  </si>
  <si>
    <t>ICC</t>
  </si>
  <si>
    <t>LCA</t>
  </si>
  <si>
    <t>LCER</t>
  </si>
  <si>
    <t>MEP</t>
  </si>
  <si>
    <t>STS</t>
  </si>
  <si>
    <t>EC</t>
  </si>
  <si>
    <t>disciplines</t>
  </si>
  <si>
    <t>Fran</t>
  </si>
  <si>
    <t>Maths</t>
  </si>
  <si>
    <t>Techn</t>
  </si>
  <si>
    <t>PhyCh</t>
  </si>
  <si>
    <t>AP/Thm</t>
  </si>
  <si>
    <t>disciplines+</t>
  </si>
  <si>
    <t>LV</t>
  </si>
  <si>
    <t>Discipline</t>
  </si>
  <si>
    <t>langues et cultures étrangères ou régionales</t>
  </si>
  <si>
    <t>taux</t>
  </si>
  <si>
    <t>3D</t>
  </si>
  <si>
    <t>3C</t>
  </si>
  <si>
    <t>3A</t>
  </si>
  <si>
    <t>3B</t>
  </si>
  <si>
    <t>4B</t>
  </si>
  <si>
    <t>4C</t>
  </si>
  <si>
    <t>EPI</t>
  </si>
  <si>
    <t>gpes</t>
  </si>
  <si>
    <t>heures supp.</t>
  </si>
  <si>
    <t>ORS</t>
  </si>
  <si>
    <t>4D</t>
  </si>
  <si>
    <t>4A</t>
  </si>
  <si>
    <t>5D</t>
  </si>
  <si>
    <t>5C</t>
  </si>
  <si>
    <t>5B</t>
  </si>
  <si>
    <t>5A</t>
  </si>
  <si>
    <t>6D</t>
  </si>
  <si>
    <t>6C</t>
  </si>
  <si>
    <t>6B</t>
  </si>
  <si>
    <t>6A</t>
  </si>
  <si>
    <t>Répartition des heures non affectées</t>
  </si>
  <si>
    <t>par emploi</t>
  </si>
  <si>
    <t>Déjà attribué</t>
  </si>
  <si>
    <t>Reste à attribuer</t>
  </si>
  <si>
    <t>Indications générales pour l'emploi de ce document</t>
  </si>
  <si>
    <t>bilangues</t>
  </si>
  <si>
    <t>Angl LV2</t>
  </si>
  <si>
    <t>Calcul du nombre d'heures de dotation supplémentaire pour les cointerventions et les groupes à effectifs réduits HORS PONDÉRATION</t>
  </si>
  <si>
    <t>besoin élèv</t>
  </si>
  <si>
    <t>DHG rectorat</t>
  </si>
  <si>
    <t>DHG enseignements</t>
  </si>
  <si>
    <t>marge h élèv</t>
  </si>
  <si>
    <t>marge h pond</t>
  </si>
  <si>
    <t>reste à attribuer h pond</t>
  </si>
  <si>
    <t>reste à attribuer h élèv</t>
  </si>
  <si>
    <t>total h élèv</t>
  </si>
  <si>
    <t>total h pond</t>
  </si>
  <si>
    <t>Répartition des enseignements complémentaires</t>
  </si>
  <si>
    <t>h SEGPA</t>
  </si>
  <si>
    <t>langue z LV2</t>
  </si>
  <si>
    <t>langue z</t>
  </si>
  <si>
    <t>Co-int 1</t>
  </si>
  <si>
    <t>Co-int 2</t>
  </si>
  <si>
    <t>Docu</t>
  </si>
  <si>
    <t>VieScol</t>
  </si>
  <si>
    <t>P1</t>
  </si>
  <si>
    <t>semaines</t>
  </si>
  <si>
    <t>durées</t>
  </si>
  <si>
    <t>AP/thm</t>
  </si>
  <si>
    <t>disc</t>
  </si>
  <si>
    <t>coint1</t>
  </si>
  <si>
    <t>coint2</t>
  </si>
  <si>
    <t>Nbre sem</t>
  </si>
  <si>
    <t>Durée (h)</t>
  </si>
  <si>
    <t>total (108)</t>
  </si>
  <si>
    <t>total (144)</t>
  </si>
  <si>
    <t>P2</t>
  </si>
  <si>
    <t>P3</t>
  </si>
  <si>
    <t>P4</t>
  </si>
  <si>
    <t>P5</t>
  </si>
  <si>
    <t>P6</t>
  </si>
  <si>
    <t>collège</t>
  </si>
  <si>
    <t>Répartition des enseignements complémentaires : cycle 4</t>
  </si>
  <si>
    <t>s1</t>
  </si>
  <si>
    <t>s2</t>
  </si>
  <si>
    <t>s3</t>
  </si>
  <si>
    <t>s4</t>
  </si>
  <si>
    <t>s5</t>
  </si>
  <si>
    <t>s6</t>
  </si>
  <si>
    <t>s7</t>
  </si>
  <si>
    <t>TOUSSAINT</t>
  </si>
  <si>
    <t>s8</t>
  </si>
  <si>
    <t>s9</t>
  </si>
  <si>
    <t>s10</t>
  </si>
  <si>
    <t>s11</t>
  </si>
  <si>
    <t>s12</t>
  </si>
  <si>
    <t>s13</t>
  </si>
  <si>
    <t>s14</t>
  </si>
  <si>
    <t>NOËL</t>
  </si>
  <si>
    <t>s15</t>
  </si>
  <si>
    <t>s16</t>
  </si>
  <si>
    <t>s17</t>
  </si>
  <si>
    <t>s18</t>
  </si>
  <si>
    <t>s19</t>
  </si>
  <si>
    <t>s20</t>
  </si>
  <si>
    <t>HIVER</t>
  </si>
  <si>
    <t>s21</t>
  </si>
  <si>
    <t>s22</t>
  </si>
  <si>
    <t>s23</t>
  </si>
  <si>
    <t>s24</t>
  </si>
  <si>
    <t>s25</t>
  </si>
  <si>
    <t>s26</t>
  </si>
  <si>
    <t>s27</t>
  </si>
  <si>
    <t>PRINTEMPS</t>
  </si>
  <si>
    <t>s28</t>
  </si>
  <si>
    <t>s29</t>
  </si>
  <si>
    <t>s30</t>
  </si>
  <si>
    <t>s31</t>
  </si>
  <si>
    <t>s32</t>
  </si>
  <si>
    <t>s33</t>
  </si>
  <si>
    <t>s34</t>
  </si>
  <si>
    <t>s35</t>
  </si>
  <si>
    <t>s36</t>
  </si>
  <si>
    <t>h1</t>
  </si>
  <si>
    <t>h2</t>
  </si>
  <si>
    <t>h3</t>
  </si>
  <si>
    <t>h4</t>
  </si>
  <si>
    <t xml:space="preserve">Répartition des enseignements complémentaires : classe de 5e </t>
  </si>
  <si>
    <t>h5</t>
  </si>
  <si>
    <t>h6</t>
  </si>
  <si>
    <t>h7</t>
  </si>
  <si>
    <t>h8</t>
  </si>
  <si>
    <t>h9</t>
  </si>
  <si>
    <t>h10</t>
  </si>
  <si>
    <t>h11</t>
  </si>
  <si>
    <t>h12</t>
  </si>
  <si>
    <t>h13</t>
  </si>
  <si>
    <t>h14</t>
  </si>
  <si>
    <t>h15</t>
  </si>
  <si>
    <t>h16</t>
  </si>
  <si>
    <t>an</t>
  </si>
  <si>
    <t xml:space="preserve">Répartition des enseignements complémentaires : classe de 4e </t>
  </si>
  <si>
    <t/>
  </si>
  <si>
    <r>
      <rPr>
        <b/>
        <sz val="11"/>
        <color theme="1"/>
        <rFont val="Calibri"/>
        <family val="2"/>
        <scheme val="minor"/>
      </rPr>
      <t xml:space="preserve">1. </t>
    </r>
    <r>
      <rPr>
        <b/>
        <u/>
        <sz val="11"/>
        <color theme="1"/>
        <rFont val="Calibri"/>
        <family val="2"/>
        <scheme val="minor"/>
      </rPr>
      <t>"Dotation horaire supplémentaire"</t>
    </r>
    <r>
      <rPr>
        <sz val="11"/>
        <color theme="1"/>
        <rFont val="Calibri"/>
        <family val="2"/>
        <scheme val="minor"/>
      </rPr>
      <t xml:space="preserve"> permet de calculer la DHS qui sera attribuée à l'établissement, hors bilangue de continuité et initiation aux LCR en 6e.
La moyenne des heures professeurs attribuables par division est aussi calculée en prenant en compte les éventuels groupes de LCA et LCR.
Attention le calcul cette moyenne ne signifie pas qu'il faut répartir uniformément ces moyens, il donne juste une idée de l'influence des groupes LCA et LCR sur les moyens disponibles, et permet de comparer à ce qui était disponible jusqu'en 2015.</t>
    </r>
  </si>
  <si>
    <r>
      <rPr>
        <b/>
        <sz val="11"/>
        <color theme="1"/>
        <rFont val="Calibri"/>
        <family val="2"/>
        <scheme val="minor"/>
      </rPr>
      <t xml:space="preserve">2. </t>
    </r>
    <r>
      <rPr>
        <b/>
        <u/>
        <sz val="11"/>
        <color theme="1"/>
        <rFont val="Calibri"/>
        <family val="2"/>
        <scheme val="minor"/>
      </rPr>
      <t>"Besoins"</t>
    </r>
    <r>
      <rPr>
        <sz val="11"/>
        <color theme="1"/>
        <rFont val="Calibri"/>
        <family val="2"/>
        <scheme val="minor"/>
      </rPr>
      <t xml:space="preserve"> permet de calculer par discipline (et pour chaque LV) les heures nécessaires, puis en fonction du nombre de professeurs de l'établissement (et des nombres d'heures pour les BMP)les HS qui seront a minima données pour chaque discipline, et la "marge" : excédent d'heures dues par les enseignants par rapport aux besoins. Pour les temps partiels et les BMP, indiquez le nombres d'heures dues dans la colonne correspondante (15 et 16). 
Les calculs étant matriciels, il faut entrer des valeurs 0 quand il n'y a pas de divisions ou de groupes dans la partie gauche du tableau. 
Indiquez la présence d'un technicien de laboratoire en cochant la case à droite de la mention.
Pour les </t>
    </r>
    <r>
      <rPr>
        <b/>
        <sz val="11"/>
        <color theme="1"/>
        <rFont val="Calibri"/>
        <family val="2"/>
        <scheme val="minor"/>
      </rPr>
      <t>bilangues</t>
    </r>
    <r>
      <rPr>
        <sz val="11"/>
        <color theme="1"/>
        <rFont val="Calibri"/>
        <family val="2"/>
        <scheme val="minor"/>
      </rPr>
      <t xml:space="preserve"> en 6e et cycle 4 la répartition des heures se trouve sur la droite de la feuille (colonnes 25 à 35), sous les horaires standards. pour ces bilangues passez l'anglais en LV2 et l'autre langue en LV1, même si vous pratiquez la parité horaire,  (pour le calcul des besoins). 
Si des PLC effectuent des heures en SEGPA, indiquer le nombre d'heures effectuées au total pour chaque discipline dans la colonne 9 ("h SGEPA"). Ces heures font l'objet d'une dotation spécifique (elles sont donc comptabilisées dans la DHG).
Les heures des sections internationales, sections sportives etc. seront indiquées en colonne 10 ("h spéc.") dans chaque discipline.
La colonne 21 permet de noter des précisions sur les données entrées.
</t>
    </r>
    <r>
      <rPr>
        <b/>
        <u/>
        <sz val="11"/>
        <color theme="1"/>
        <rFont val="Calibri"/>
        <family val="2"/>
        <scheme val="minor"/>
      </rPr>
      <t>Attention :</t>
    </r>
    <r>
      <rPr>
        <sz val="11"/>
        <color theme="1"/>
        <rFont val="Calibri"/>
        <family val="2"/>
        <scheme val="minor"/>
      </rPr>
      <t xml:space="preserve"> les calculs se basent sur des répartitions identiques entre enseignants et ne fournissent qu'un ordre de grandeur pour les répartitions, notamment des heures restant à attribuer. C'est au niveau du TRM que des valeurs plus précises apparaîtront.
</t>
    </r>
    <r>
      <rPr>
        <b/>
        <u/>
        <sz val="11"/>
        <color theme="1"/>
        <rFont val="Calibri"/>
        <family val="2"/>
        <scheme val="minor"/>
      </rPr>
      <t>Attention 2 :</t>
    </r>
    <r>
      <rPr>
        <sz val="11"/>
        <color theme="1"/>
        <rFont val="Calibri"/>
        <family val="2"/>
        <scheme val="minor"/>
      </rPr>
      <t xml:space="preserve"> le calcul des "marges" met en évidence les matières dont le service n'est pas complet, mais combler ces services doit se faire en premier lieu pour des objectifs pédagogiques.</t>
    </r>
  </si>
  <si>
    <t>HSA</t>
  </si>
  <si>
    <t>h postes</t>
  </si>
  <si>
    <t>h spéc.</t>
  </si>
  <si>
    <t>hTpartiel</t>
  </si>
  <si>
    <t>Tech. laboratoire</t>
  </si>
  <si>
    <t>commentaires</t>
  </si>
  <si>
    <t>dont, hors heures élèves</t>
  </si>
  <si>
    <t>SEGPA</t>
  </si>
  <si>
    <t>2G</t>
  </si>
  <si>
    <t>3F</t>
  </si>
  <si>
    <t>3E</t>
  </si>
  <si>
    <t>4G</t>
  </si>
  <si>
    <t>4F</t>
  </si>
  <si>
    <t>4E</t>
  </si>
  <si>
    <t>5G</t>
  </si>
  <si>
    <t>5F</t>
  </si>
  <si>
    <t>5E</t>
  </si>
  <si>
    <r>
      <t xml:space="preserve">groupes à effectifs réduits et cointerventions en EPI </t>
    </r>
    <r>
      <rPr>
        <b/>
        <sz val="10"/>
        <color theme="1"/>
        <rFont val="Arial"/>
        <family val="2"/>
      </rPr>
      <t>(annuel)</t>
    </r>
  </si>
  <si>
    <r>
      <t xml:space="preserve">total </t>
    </r>
    <r>
      <rPr>
        <b/>
        <sz val="10"/>
        <color theme="1"/>
        <rFont val="Arial"/>
        <family val="2"/>
      </rPr>
      <t>annuel</t>
    </r>
    <r>
      <rPr>
        <sz val="10"/>
        <color theme="1"/>
        <rFont val="Arial"/>
        <family val="2"/>
      </rPr>
      <t xml:space="preserve"> des heures pour les groupes à 
effectifs réduits et cointerventions </t>
    </r>
    <r>
      <rPr>
        <b/>
        <sz val="10"/>
        <color theme="1"/>
        <rFont val="Arial"/>
        <family val="2"/>
      </rPr>
      <t>en EPI</t>
    </r>
  </si>
  <si>
    <t>6G</t>
  </si>
  <si>
    <t>6F</t>
  </si>
  <si>
    <t>6E</t>
  </si>
  <si>
    <r>
      <t xml:space="preserve">groupes à effectifs réduits et cointerventions en AP </t>
    </r>
    <r>
      <rPr>
        <b/>
        <sz val="10"/>
        <color theme="1"/>
        <rFont val="Arial"/>
        <family val="2"/>
      </rPr>
      <t>(annuel)</t>
    </r>
  </si>
  <si>
    <r>
      <t xml:space="preserve">total </t>
    </r>
    <r>
      <rPr>
        <b/>
        <sz val="10"/>
        <color theme="1"/>
        <rFont val="Arial"/>
        <family val="2"/>
      </rPr>
      <t>annuel</t>
    </r>
    <r>
      <rPr>
        <sz val="10"/>
        <color theme="1"/>
        <rFont val="Arial"/>
        <family val="2"/>
      </rPr>
      <t xml:space="preserve"> des heures pour les groupes à 
effectifs réduits et cointerventions </t>
    </r>
    <r>
      <rPr>
        <b/>
        <sz val="10"/>
        <color theme="1"/>
        <rFont val="Arial"/>
        <family val="2"/>
      </rPr>
      <t>en AP</t>
    </r>
  </si>
  <si>
    <t>3G</t>
  </si>
  <si>
    <r>
      <t xml:space="preserve">groupes à effectifs réduits et cointerventions hors EC </t>
    </r>
    <r>
      <rPr>
        <b/>
        <sz val="10"/>
        <color theme="1"/>
        <rFont val="Arial"/>
        <family val="2"/>
      </rPr>
      <t>(annuel)</t>
    </r>
  </si>
  <si>
    <r>
      <t xml:space="preserve">total </t>
    </r>
    <r>
      <rPr>
        <b/>
        <sz val="10"/>
        <color theme="1"/>
        <rFont val="Arial"/>
        <family val="2"/>
      </rPr>
      <t>annuel</t>
    </r>
    <r>
      <rPr>
        <sz val="10"/>
        <color theme="1"/>
        <rFont val="Arial"/>
        <family val="2"/>
      </rPr>
      <t xml:space="preserve"> des heures pour les groupes à 
effectifs réduits et cointerventions </t>
    </r>
    <r>
      <rPr>
        <b/>
        <sz val="10"/>
        <color theme="1"/>
        <rFont val="Arial"/>
        <family val="2"/>
      </rPr>
      <t>hors EC</t>
    </r>
  </si>
  <si>
    <t>moy hebdo</t>
  </si>
  <si>
    <t>total
annuel</t>
  </si>
  <si>
    <t>Spécif2</t>
  </si>
  <si>
    <t>Spécif1</t>
  </si>
  <si>
    <t>EdC2</t>
  </si>
  <si>
    <t>EdC1</t>
  </si>
  <si>
    <r>
      <t xml:space="preserve">utilisation totale </t>
    </r>
    <r>
      <rPr>
        <b/>
        <sz val="10"/>
        <color theme="1"/>
        <rFont val="Arial"/>
        <family val="2"/>
      </rPr>
      <t>(hebdomadaire)</t>
    </r>
    <r>
      <rPr>
        <sz val="10"/>
        <color theme="1"/>
        <rFont val="Arial"/>
        <family val="2"/>
      </rPr>
      <t xml:space="preserve"> de la DHS par niveau hors enseignements de complément</t>
    </r>
  </si>
  <si>
    <r>
      <t xml:space="preserve">services en heures </t>
    </r>
    <r>
      <rPr>
        <b/>
        <sz val="10"/>
        <color theme="1"/>
        <rFont val="Arial"/>
        <family val="2"/>
      </rPr>
      <t>hebdomadaires</t>
    </r>
    <r>
      <rPr>
        <sz val="10"/>
        <color theme="1"/>
        <rFont val="Arial"/>
        <family val="2"/>
      </rPr>
      <t xml:space="preserve"> élèves</t>
    </r>
  </si>
  <si>
    <t>Prof</t>
  </si>
  <si>
    <r>
      <t xml:space="preserve">total
h élèves
</t>
    </r>
    <r>
      <rPr>
        <b/>
        <sz val="9"/>
        <color theme="1"/>
        <rFont val="Arial"/>
        <family val="2"/>
      </rPr>
      <t>hebdo</t>
    </r>
  </si>
  <si>
    <t>GER/CoInt</t>
  </si>
  <si>
    <t>sans EdC</t>
  </si>
  <si>
    <t>avec EdC</t>
  </si>
  <si>
    <t>par emploi et par niveau hors EdC</t>
  </si>
  <si>
    <t>par niveau hors EdC</t>
  </si>
  <si>
    <t>par niveau avec EdC</t>
  </si>
  <si>
    <t>groupes à effectifs réduits et cointerventions en EPI (moyenne hebdo)</t>
  </si>
  <si>
    <r>
      <t xml:space="preserve">heures </t>
    </r>
    <r>
      <rPr>
        <b/>
        <sz val="10"/>
        <color theme="1"/>
        <rFont val="Arial"/>
        <family val="2"/>
      </rPr>
      <t xml:space="preserve">hebdomadaires </t>
    </r>
    <r>
      <rPr>
        <sz val="10"/>
        <color theme="1"/>
        <rFont val="Arial"/>
        <family val="2"/>
      </rPr>
      <t xml:space="preserve">pour les groupes à 
effectifs réduits et cointerventions </t>
    </r>
    <r>
      <rPr>
        <b/>
        <sz val="10"/>
        <color theme="1"/>
        <rFont val="Arial"/>
        <family val="2"/>
      </rPr>
      <t>en EPI</t>
    </r>
  </si>
  <si>
    <t>S2</t>
  </si>
  <si>
    <t>S1</t>
  </si>
  <si>
    <t>année</t>
  </si>
  <si>
    <t>groupes à effectifs réduits et cointerventions en AP (moyenne hebdo)</t>
  </si>
  <si>
    <r>
      <t xml:space="preserve">heures </t>
    </r>
    <r>
      <rPr>
        <b/>
        <sz val="10"/>
        <color theme="1"/>
        <rFont val="Arial"/>
        <family val="2"/>
      </rPr>
      <t>hebdomadaires</t>
    </r>
    <r>
      <rPr>
        <sz val="10"/>
        <color theme="1"/>
        <rFont val="Arial"/>
        <family val="2"/>
      </rPr>
      <t xml:space="preserve"> pour les groupes à 
effectifs réduits et cointerventions </t>
    </r>
    <r>
      <rPr>
        <b/>
        <sz val="10"/>
        <color theme="1"/>
        <rFont val="Arial"/>
        <family val="2"/>
      </rPr>
      <t>en AP</t>
    </r>
  </si>
  <si>
    <t>groupes à effectifs réduits et cointerventions hors EC (moyenne hebdo)</t>
  </si>
  <si>
    <r>
      <t xml:space="preserve">heures </t>
    </r>
    <r>
      <rPr>
        <b/>
        <sz val="10"/>
        <color theme="1"/>
        <rFont val="Arial"/>
        <family val="2"/>
      </rPr>
      <t>hebdomadaires</t>
    </r>
    <r>
      <rPr>
        <sz val="10"/>
        <color theme="1"/>
        <rFont val="Arial"/>
        <family val="2"/>
      </rPr>
      <t xml:space="preserve"> pour les groupes à 
effectifs réduits et cointerventions </t>
    </r>
    <r>
      <rPr>
        <b/>
        <sz val="10"/>
        <color theme="1"/>
        <rFont val="Arial"/>
        <family val="2"/>
      </rPr>
      <t>hors EC</t>
    </r>
  </si>
  <si>
    <t>utilisation totale (hebdomadaire) de la DHS par niveau hors enseignements de complément</t>
  </si>
  <si>
    <t>Prof6</t>
  </si>
  <si>
    <t>Prof3</t>
  </si>
  <si>
    <t>Prof2</t>
  </si>
  <si>
    <r>
      <t>36</t>
    </r>
    <r>
      <rPr>
        <sz val="11"/>
        <rFont val="Calibri"/>
        <family val="2"/>
      </rPr>
      <t xml:space="preserve">≤ </t>
    </r>
    <r>
      <rPr>
        <b/>
        <sz val="11"/>
        <rFont val="Calibri"/>
        <family val="2"/>
        <scheme val="minor"/>
      </rPr>
      <t xml:space="preserve">AP </t>
    </r>
    <r>
      <rPr>
        <sz val="11"/>
        <rFont val="Calibri"/>
        <family val="2"/>
      </rPr>
      <t>≤</t>
    </r>
    <r>
      <rPr>
        <sz val="11"/>
        <rFont val="Calibri"/>
        <family val="2"/>
        <scheme val="minor"/>
      </rPr>
      <t>72</t>
    </r>
  </si>
  <si>
    <r>
      <t>72</t>
    </r>
    <r>
      <rPr>
        <sz val="11"/>
        <rFont val="Calibri"/>
        <family val="2"/>
      </rPr>
      <t xml:space="preserve">≤ </t>
    </r>
    <r>
      <rPr>
        <b/>
        <sz val="11"/>
        <rFont val="Calibri"/>
        <family val="2"/>
        <scheme val="minor"/>
      </rPr>
      <t xml:space="preserve">EPI </t>
    </r>
    <r>
      <rPr>
        <sz val="11"/>
        <rFont val="Calibri"/>
        <family val="2"/>
      </rPr>
      <t>≤</t>
    </r>
    <r>
      <rPr>
        <sz val="11"/>
        <rFont val="Calibri"/>
        <family val="2"/>
        <scheme val="minor"/>
      </rPr>
      <t>108</t>
    </r>
  </si>
  <si>
    <t>Une heure d'EC n'est comptabilisée dans les tableaux suivants que si le nombre de semaines, la durée par semaine, le type (AP ou thématique) et au moins la discipline pendant laquelle l'EC se situe sont renseignés.
Par défaut les nombres de semaines sont égaux pour chaque heure d'une période donnée (en entrant la première valeur), mais ils sont modifiables individuellement.
Ne pas intervenir sur les 3 tableaux qui suivent dans cet onglet : ils récapiltulent les données entrées ci-dessus.</t>
  </si>
  <si>
    <r>
      <t xml:space="preserve">Contribution des disciplines aux EC
</t>
    </r>
    <r>
      <rPr>
        <b/>
        <sz val="12"/>
        <rFont val="Calibri"/>
        <family val="2"/>
        <scheme val="minor"/>
      </rPr>
      <t>sur les heures d'enseignements obligatoires</t>
    </r>
  </si>
  <si>
    <t>global EC</t>
  </si>
  <si>
    <t>S</t>
  </si>
  <si>
    <t>A</t>
  </si>
  <si>
    <t>R</t>
  </si>
  <si>
    <t>Nombres d'heures par EC pour les élèves
sans EdC (S),
EdC LCA (A)
et EdC LCR (R)</t>
  </si>
  <si>
    <t>information, communication, citoyenneté</t>
  </si>
  <si>
    <r>
      <t>Contribution des
disciplines aux EC
(</t>
    </r>
    <r>
      <rPr>
        <b/>
        <sz val="12"/>
        <rFont val="Calibri"/>
        <family val="2"/>
        <scheme val="minor"/>
      </rPr>
      <t>y compris les cointerventions</t>
    </r>
    <r>
      <rPr>
        <sz val="12"/>
        <rFont val="Calibri"/>
        <family val="2"/>
        <scheme val="minor"/>
      </rPr>
      <t>)</t>
    </r>
  </si>
  <si>
    <t xml:space="preserve"> LCA</t>
  </si>
  <si>
    <t>LCA&amp;R</t>
  </si>
  <si>
    <t>TEDD/A</t>
  </si>
  <si>
    <t>TEDD/R</t>
  </si>
  <si>
    <t>TEDD/A/R</t>
  </si>
  <si>
    <t>LCER/A</t>
  </si>
  <si>
    <t>LCER/R</t>
  </si>
  <si>
    <t>LCER/A/R</t>
  </si>
  <si>
    <t>CSBS/A</t>
  </si>
  <si>
    <t>CSBS/R</t>
  </si>
  <si>
    <t>CSBS/A/R</t>
  </si>
  <si>
    <t>ICC/A</t>
  </si>
  <si>
    <t>ICC/R</t>
  </si>
  <si>
    <t>ICC/A/R</t>
  </si>
  <si>
    <t>MEP/A</t>
  </si>
  <si>
    <t>MEP/R</t>
  </si>
  <si>
    <t>MEP/A/R</t>
  </si>
  <si>
    <t>CCA/A</t>
  </si>
  <si>
    <t>CCA/R</t>
  </si>
  <si>
    <t>CCA/A/R</t>
  </si>
  <si>
    <t>LCA/A</t>
  </si>
  <si>
    <t>LCA/R</t>
  </si>
  <si>
    <t>LCA/A/R</t>
  </si>
  <si>
    <t>STS/A</t>
  </si>
  <si>
    <t>STS/R</t>
  </si>
  <si>
    <t>STS/A/R</t>
  </si>
  <si>
    <t>service hebdomadaire
 par enseignant, pondéré</t>
  </si>
  <si>
    <t>service hebdomadaire
 par enseignant, effectif</t>
  </si>
  <si>
    <t>spécifiques</t>
  </si>
  <si>
    <t>autre pond.</t>
  </si>
  <si>
    <t>autre non pond</t>
  </si>
  <si>
    <t>heures spécifiques</t>
  </si>
  <si>
    <t>quantité</t>
  </si>
  <si>
    <t>s hebdo effectif, par période</t>
  </si>
  <si>
    <t>heures pondérées</t>
  </si>
  <si>
    <r>
      <t>information,</t>
    </r>
    <r>
      <rPr>
        <sz val="3"/>
        <color theme="1"/>
        <rFont val="Arial"/>
        <family val="2"/>
      </rPr>
      <t xml:space="preserve"> </t>
    </r>
    <r>
      <rPr>
        <sz val="10"/>
        <color theme="1"/>
        <rFont val="Arial"/>
        <family val="2"/>
      </rPr>
      <t>communication, citoyenneté</t>
    </r>
  </si>
  <si>
    <t>dont h effectives, hors heures élèves</t>
  </si>
  <si>
    <t>total EPI :</t>
  </si>
  <si>
    <r>
      <rPr>
        <b/>
        <sz val="11"/>
        <color theme="1"/>
        <rFont val="Calibri"/>
        <family val="2"/>
        <scheme val="minor"/>
      </rPr>
      <t>ATTENTION : les calculs des heures supplémentaires sont effectués en répartissant uniformément les éventuelles heures dépassant les ORS.</t>
    </r>
    <r>
      <rPr>
        <sz val="11"/>
        <color theme="1"/>
        <rFont val="Calibri"/>
        <family val="2"/>
        <scheme val="minor"/>
      </rPr>
      <t xml:space="preserve">
Ne remplir que les cellules sur fond vert ; mettre des "0" pour les valeurs nulles dans le tableau de gauche (fond vert plus intense).
Par défaut les valeurs entrées dans l'onglet précédent sont répercutées, mais elles restent modifiables.
Préciser le nombre de divisions par niveau (hors SEGPA puis le nombre de SEGPA), </t>
    </r>
    <r>
      <rPr>
        <b/>
        <sz val="11"/>
        <color theme="1"/>
        <rFont val="Calibri"/>
        <family val="2"/>
        <scheme val="minor"/>
      </rPr>
      <t>le nombre de groupes pour les langues vivantes (1 et 2)</t>
    </r>
    <r>
      <rPr>
        <sz val="11"/>
        <color theme="1"/>
        <rFont val="Calibri"/>
        <family val="2"/>
        <scheme val="minor"/>
      </rPr>
      <t xml:space="preserve">,
les heures de chorale et d'association sportive, ainsi que la répartition des heuresde sciences et technologie en 6e (préciser uniquement SVT et technologie). 
S'il y a un technicien de laboratoire dans l'établissement, cocher la case correspondante.
Indiquer le nombre de professeurs certifiés et agrégés pour chaque discipline (en détaillant pour les langues vivantes),
et les nombres d'heures pour les temps partiels et les BMP (sans HSA).
Indiquer pour chaque discipline les heures </t>
    </r>
    <r>
      <rPr>
        <i/>
        <sz val="11"/>
        <color theme="1"/>
        <rFont val="Calibri"/>
        <family val="2"/>
        <scheme val="minor"/>
      </rPr>
      <t>au total</t>
    </r>
    <r>
      <rPr>
        <sz val="11"/>
        <color theme="1"/>
        <rFont val="Calibri"/>
        <family val="2"/>
        <scheme val="minor"/>
      </rPr>
      <t xml:space="preserve"> effectuées en SEGPA et dans les sections spécifiques (sportive, internationale...).</t>
    </r>
  </si>
  <si>
    <t>total DHS /division (hebdo)</t>
  </si>
  <si>
    <t>Préciser l'année de rentrée, le nombre de divisions pour chaque niveau (hors SEGPA puis les SEGPA), le nombre de groupes de LCA et LCR.</t>
  </si>
  <si>
    <t>Parcours</t>
  </si>
  <si>
    <t>parcours</t>
  </si>
  <si>
    <t>C</t>
  </si>
  <si>
    <t>E</t>
  </si>
  <si>
    <t>AC</t>
  </si>
  <si>
    <t>AE</t>
  </si>
  <si>
    <t>CE</t>
  </si>
  <si>
    <t>CS</t>
  </si>
  <si>
    <t>ES</t>
  </si>
  <si>
    <t>ACE</t>
  </si>
  <si>
    <t>ACS</t>
  </si>
  <si>
    <t>AES</t>
  </si>
  <si>
    <t>CES</t>
  </si>
  <si>
    <t>ACES</t>
  </si>
  <si>
    <t>dont dotation suppl.</t>
  </si>
  <si>
    <t>DHS
(par div)
hebdo</t>
  </si>
  <si>
    <t>DHS
(par niveau)
hebdo</t>
  </si>
  <si>
    <t>reste DHS</t>
  </si>
  <si>
    <t>reste DHS [an]</t>
  </si>
  <si>
    <r>
      <t xml:space="preserve">services en heures </t>
    </r>
    <r>
      <rPr>
        <b/>
        <sz val="10"/>
        <color theme="1"/>
        <rFont val="Arial"/>
        <family val="2"/>
      </rPr>
      <t>hebdomadaires</t>
    </r>
    <r>
      <rPr>
        <sz val="10"/>
        <color theme="1"/>
        <rFont val="Arial"/>
        <family val="2"/>
      </rPr>
      <t xml:space="preserve"> élèves
</t>
    </r>
  </si>
  <si>
    <t>Participation des enseignements complémentaires aux parcours éducatifs, autres actions y contribuant</t>
  </si>
  <si>
    <t>Avenir</t>
  </si>
  <si>
    <t>Citoyen</t>
  </si>
  <si>
    <t>Education artistique et culturelle</t>
  </si>
  <si>
    <t>Santé</t>
  </si>
  <si>
    <r>
      <t xml:space="preserve">Ce fichier est un </t>
    </r>
    <r>
      <rPr>
        <b/>
        <sz val="11"/>
        <color theme="1"/>
        <rFont val="Calibri"/>
        <family val="2"/>
        <scheme val="minor"/>
      </rPr>
      <t xml:space="preserve">outil d'aide à la décision et d'implication des équipes </t>
    </r>
    <r>
      <rPr>
        <sz val="11"/>
        <color theme="1"/>
        <rFont val="Calibri"/>
        <family val="2"/>
        <scheme val="minor"/>
      </rPr>
      <t xml:space="preserve">pédagogiques dans la répartition des moyens. Il ne comporte aucune macro.
Il n'est pas protégé, reste donc modifiable à loisir pour adaptation aux conditions de chaque établissement.
Quand des cellules sont sur fond vert, y entrer des valeurs alimente les calculs effectués dans les cellules sans fond ; par exemple l'année de rentrée, les nombres de divisions par niveau, nombre de groupes de LV... </t>
    </r>
    <r>
      <rPr>
        <b/>
        <sz val="11"/>
        <color theme="1"/>
        <rFont val="Calibri"/>
        <family val="2"/>
        <scheme val="minor"/>
      </rPr>
      <t>Attention les cellules sans fond de couleur peuvent contenir des formules, vérifier avant d'y entrer des valeurs</t>
    </r>
    <r>
      <rPr>
        <sz val="11"/>
        <color theme="1"/>
        <rFont val="Calibri"/>
        <family val="2"/>
        <scheme val="minor"/>
      </rPr>
      <t>. Pour les onglets "services", les cellules prévues pour entrer les heures (soit la majorité du tableau) n'ont pas été mises sur fond vert clair.
Le classeur comporte 5 feuilles directement exploitables :</t>
    </r>
  </si>
  <si>
    <r>
      <rPr>
        <b/>
        <sz val="11"/>
        <color theme="1"/>
        <rFont val="Calibri"/>
        <family val="2"/>
        <scheme val="minor"/>
      </rPr>
      <t xml:space="preserve">3. </t>
    </r>
    <r>
      <rPr>
        <b/>
        <u/>
        <sz val="11"/>
        <color theme="1"/>
        <rFont val="Calibri"/>
        <family val="2"/>
        <scheme val="minor"/>
      </rPr>
      <t>"Répartition des EC 6 Périodes"</t>
    </r>
    <r>
      <rPr>
        <sz val="11"/>
        <color theme="1"/>
        <rFont val="Calibri"/>
        <family val="2"/>
        <scheme val="minor"/>
      </rPr>
      <t xml:space="preserve"> permet d'établir une carte des enseignements complémentaires :  indiquer pour chaque EC pendant combien de semaines il se déroule, combien d'heures par semaine (y compris les heures demi-entières) choix des disciplines dont une heure s'inserera sur un EC (avec éventuellement les disciplines en cointervention). </t>
    </r>
    <r>
      <rPr>
        <b/>
        <sz val="11"/>
        <color theme="1"/>
        <rFont val="Calibri"/>
        <family val="2"/>
        <scheme val="minor"/>
      </rPr>
      <t>Convention</t>
    </r>
    <r>
      <rPr>
        <sz val="11"/>
        <color theme="1"/>
        <rFont val="Calibri"/>
        <family val="2"/>
        <scheme val="minor"/>
      </rPr>
      <t xml:space="preserve"> : Un EPI dans la thématique LCA (ou LCR), à destination des élèves suivant l'enseignement de complément correspondant, et mis en parralèle à un EPI xxx sera indiqué par "/A" (ou "/R") après la thématique de l'EPI xxx : par exemple CBSB/A ou STS/R, ou ICC/A/R avec à la fois LCA et LCR mis en parallèle.
Sous le tableau de saisie un premier tableau établit la répartition des heures consacrées aux EC par discipline pendant les heures d'enseignement obligatoire ; si un enseignant participe à plusieurs EC le décompte des heures tient compte des différentes participations (sur les heures d'enseignement obligatoire).
Un second tableau donne la répartition des heures par EPI et pour l'AP, le cas échéant en distinguant les groupes de LCA et de LCR.
Un troisième tableau montre les disciplines intervenant dans chaque EC.
Une visualisation graphique est proposée dans </t>
    </r>
    <r>
      <rPr>
        <b/>
        <u/>
        <sz val="11"/>
        <color theme="1"/>
        <rFont val="Calibri"/>
        <family val="2"/>
        <scheme val="minor"/>
      </rPr>
      <t>"RépEC 6Pér cycle 4"</t>
    </r>
    <r>
      <rPr>
        <sz val="11"/>
        <color theme="1"/>
        <rFont val="Calibri"/>
        <family val="2"/>
        <scheme val="minor"/>
      </rPr>
      <t xml:space="preserve"> dans lequel les coupures de vacances peuvent être renommées et  déplacées (avec la touche majuscule maintenue pour insérer la case comportant le nom des vacances entre les semaines voulues).
</t>
    </r>
    <r>
      <rPr>
        <b/>
        <u/>
        <sz val="11"/>
        <color theme="1"/>
        <rFont val="Calibri"/>
        <family val="2"/>
        <scheme val="minor"/>
      </rPr>
      <t>Attention :</t>
    </r>
    <r>
      <rPr>
        <sz val="11"/>
        <color theme="1"/>
        <rFont val="Calibri"/>
        <family val="2"/>
        <scheme val="minor"/>
      </rPr>
      <t xml:space="preserve"> la cointervention d'un </t>
    </r>
    <r>
      <rPr>
        <b/>
        <sz val="11"/>
        <color theme="1"/>
        <rFont val="Calibri"/>
        <family val="2"/>
        <scheme val="minor"/>
      </rPr>
      <t>professeur documentaliste</t>
    </r>
    <r>
      <rPr>
        <sz val="11"/>
        <color theme="1"/>
        <rFont val="Calibri"/>
        <family val="2"/>
        <scheme val="minor"/>
      </rPr>
      <t xml:space="preserve"> ne constitue pas une heure de cours pour lui. Comme pour les personnels de </t>
    </r>
    <r>
      <rPr>
        <b/>
        <sz val="11"/>
        <color theme="1"/>
        <rFont val="Calibri"/>
        <family val="2"/>
        <scheme val="minor"/>
      </rPr>
      <t>vie scolaire</t>
    </r>
    <r>
      <rPr>
        <sz val="11"/>
        <color theme="1"/>
        <rFont val="Calibri"/>
        <family val="2"/>
        <scheme val="minor"/>
      </rPr>
      <t>, une telle cointervention ne suffit pas à l'interdisciplinarité.</t>
    </r>
  </si>
  <si>
    <r>
      <t xml:space="preserve">6. L'onglet </t>
    </r>
    <r>
      <rPr>
        <b/>
        <u/>
        <sz val="11"/>
        <color theme="1"/>
        <rFont val="Calibri"/>
        <family val="2"/>
        <scheme val="minor"/>
      </rPr>
      <t>"Listes"</t>
    </r>
    <r>
      <rPr>
        <sz val="11"/>
        <color theme="1"/>
        <rFont val="Calibri"/>
        <family val="2"/>
        <scheme val="minor"/>
      </rPr>
      <t xml:space="preserve"> regroupe la liste des EC (nom de zone "EC" pour l'AP et les EPI sans LCA concomitant avec un autre EPI, "ECL" avec LCA concomitant avec d'autres EPI) et la liste des disciplines (nom de zone "DISCI" sans distinguer LV1 et LV2, "DISCIP" en les distinguant). Elle ne sert dans cette version que pour la feuille "Répartition des EC" comportant des listes déroulantes qui se réfèrent à cette feuille, et permet donc de personnaliser ces listes déroulantes.</t>
    </r>
  </si>
  <si>
    <r>
      <t xml:space="preserve">4. L'onglet </t>
    </r>
    <r>
      <rPr>
        <b/>
        <u/>
        <sz val="11"/>
        <color theme="1"/>
        <rFont val="Calibri"/>
        <family val="2"/>
        <scheme val="minor"/>
      </rPr>
      <t>"Parcours"</t>
    </r>
    <r>
      <rPr>
        <sz val="11"/>
        <color theme="1"/>
        <rFont val="Calibri"/>
        <family val="2"/>
        <scheme val="minor"/>
      </rPr>
      <t xml:space="preserve"> relève les contributions des différencts enseignements complémentaires dans les quatre parcours éducatifs pour chaque niveau. Il est possible d'ajouter des précisions et d'autres actions pour chaque parcours et à chaque niveau.</t>
    </r>
  </si>
  <si>
    <r>
      <t xml:space="preserve">5. Le TRM est construit dans l'onglet </t>
    </r>
    <r>
      <rPr>
        <b/>
        <u/>
        <sz val="11"/>
        <color theme="1"/>
        <rFont val="Calibri"/>
        <family val="2"/>
        <scheme val="minor"/>
      </rPr>
      <t>"services (annuel)"</t>
    </r>
    <r>
      <rPr>
        <sz val="11"/>
        <color theme="1"/>
        <rFont val="Calibri"/>
        <family val="2"/>
        <scheme val="minor"/>
      </rPr>
      <t xml:space="preserve"> ou </t>
    </r>
    <r>
      <rPr>
        <b/>
        <u/>
        <sz val="11"/>
        <color theme="1"/>
        <rFont val="Calibri"/>
        <family val="2"/>
        <scheme val="minor"/>
      </rPr>
      <t>"services (périodes)"</t>
    </r>
    <r>
      <rPr>
        <sz val="11"/>
        <color theme="1"/>
        <rFont val="Calibri"/>
        <family val="2"/>
        <scheme val="minor"/>
      </rPr>
      <t xml:space="preserve"> : dans chacun on entre dans la partie haute les heures élèves en quotité hebdomadaire, mais pour les heures correspondant aux groupes à effectif réduit (GER) et aux cointerventions (CoInt), dans l'onglet </t>
    </r>
    <r>
      <rPr>
        <b/>
        <u/>
        <sz val="11"/>
        <color theme="1"/>
        <rFont val="Calibri"/>
        <family val="2"/>
        <scheme val="minor"/>
      </rPr>
      <t>"services (annuel)"</t>
    </r>
    <r>
      <rPr>
        <sz val="11"/>
        <color theme="1"/>
        <rFont val="Calibri"/>
        <family val="2"/>
        <scheme val="minor"/>
      </rPr>
      <t xml:space="preserve"> on n'entre que le </t>
    </r>
    <r>
      <rPr>
        <u/>
        <sz val="11"/>
        <color theme="1"/>
        <rFont val="Calibri"/>
        <family val="2"/>
        <scheme val="minor"/>
      </rPr>
      <t>total des heures effectuées dans l'année</t>
    </r>
    <r>
      <rPr>
        <sz val="11"/>
        <color theme="1"/>
        <rFont val="Calibri"/>
        <family val="2"/>
        <scheme val="minor"/>
      </rPr>
      <t xml:space="preserve"> (pour chaque enseignant et pour chaque classe), alors que dans l'onglet </t>
    </r>
    <r>
      <rPr>
        <b/>
        <u/>
        <sz val="11"/>
        <color theme="1"/>
        <rFont val="Calibri"/>
        <family val="2"/>
        <scheme val="minor"/>
      </rPr>
      <t>"services (périodes)"</t>
    </r>
    <r>
      <rPr>
        <sz val="11"/>
        <color theme="1"/>
        <rFont val="Calibri"/>
        <family val="2"/>
        <scheme val="minor"/>
      </rPr>
      <t xml:space="preserve"> on précisera exclusivement le </t>
    </r>
    <r>
      <rPr>
        <u/>
        <sz val="11"/>
        <color theme="1"/>
        <rFont val="Calibri"/>
        <family val="2"/>
        <scheme val="minor"/>
      </rPr>
      <t>nombre d'heures hebdomadaires</t>
    </r>
    <r>
      <rPr>
        <sz val="11"/>
        <color theme="1"/>
        <rFont val="Calibri"/>
        <family val="2"/>
        <scheme val="minor"/>
      </rPr>
      <t xml:space="preserve"> consacrées aux GER et aux CoInt. 
Les enseignements de complément (EdC1 et EdC2) font l'objet de lignes spécifiques (on peut en préciser la nature au niveau 5e), les enseignements spécifiques (sections sportives, internationales...) aussi.</t>
    </r>
    <r>
      <rPr>
        <b/>
        <u/>
        <sz val="11"/>
        <color theme="1"/>
        <rFont val="Calibri"/>
        <family val="2"/>
        <scheme val="minor"/>
      </rPr>
      <t xml:space="preserve">
</t>
    </r>
    <r>
      <rPr>
        <sz val="11"/>
        <color theme="1"/>
        <rFont val="Calibri"/>
        <family val="2"/>
        <scheme val="minor"/>
      </rPr>
      <t xml:space="preserve">Le tableau doit être adapté au nombre d'enseignants de l'établissement en dupliquant ou en supprimant des colonnes, en indiquant le nom des enseignants (ligne 2) et leurs ORS (en bas de tableau, impératif pour le calcul des HSA). Dans la version </t>
    </r>
    <r>
      <rPr>
        <u/>
        <sz val="11"/>
        <color theme="1"/>
        <rFont val="Calibri"/>
        <family val="2"/>
        <scheme val="minor"/>
      </rPr>
      <t>par périodes</t>
    </r>
    <r>
      <rPr>
        <sz val="11"/>
        <color theme="1"/>
        <rFont val="Calibri"/>
        <family val="2"/>
        <scheme val="minor"/>
      </rPr>
      <t xml:space="preserve">, on peut choisir des découpages standards (annuel, semestriel, trimestriel) mais aussi préciser jusqu'à 6 périodes en précisant pour chacune sa durée. Le découpage peut changer d'un enseignant à l'autre.
Les heures de chorale et d'AS seront indiquées en dernière ligne (et leur nature, y compris autres heures pondérées ou non, en avant-dernière ligne), les deux cases consacrées à cet ajout pouvant être supprimées si elles sont inutiles pour ne pas brouiller le message.  
La DHG de l'établissement est indiquée en haut à gauche à partir de l'onglet "besoins" (valeur modifiable) : les heures déjà affectées sont calculées ainsi que les heures restant à affecter (total, heures hors obligatoire hebdo, avec et sans pondération et heures hors obligatoire annuelles). 
Le tableau peut être alors soumis aux enseignants qui établiront la répartition des services entres les différentes classes, les heures de groupes à effectif réduit et les cointerventions en AP, en EPI et hors EC.
Le service de chaque enseignant est calculé annuellement ainsi que par période (le cas échéant), avec le nombres d'heures en groupes à effectifs réduits et  en cointervention en EPI, en AP et hors EC. Les HSA sont calculées sur la base de la moyenne hebdomadaire du service.
</t>
    </r>
    <r>
      <rPr>
        <b/>
        <u/>
        <sz val="11"/>
        <color theme="1"/>
        <rFont val="Calibri"/>
        <family val="2"/>
        <scheme val="minor"/>
      </rPr>
      <t>"répartition DHS (annuel)"</t>
    </r>
    <r>
      <rPr>
        <sz val="11"/>
        <color theme="1"/>
        <rFont val="Calibri"/>
        <family val="2"/>
        <scheme val="minor"/>
      </rPr>
      <t xml:space="preserve"> ou </t>
    </r>
    <r>
      <rPr>
        <b/>
        <u/>
        <sz val="11"/>
        <color theme="1"/>
        <rFont val="Calibri"/>
        <family val="2"/>
        <scheme val="minor"/>
      </rPr>
      <t>"répartition DHS (périodes)"</t>
    </r>
    <r>
      <rPr>
        <sz val="11"/>
        <color theme="1"/>
        <rFont val="Calibri"/>
        <family val="2"/>
        <scheme val="minor"/>
      </rPr>
      <t xml:space="preserve"> offre une représentation graphique de la répartition de la dotation horaire supplémentaire en fonction des niveaux (avec ou sans EdC) et par "emploi", c'est à dire groupes à effectifs réduits ou cointervention en AP, en EPI et et hors EC. La répartition par emploi selon les niveaux est aussi représentée.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</si>
</sst>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quot;h&quot;mm"/>
    <numFmt numFmtId="165" formatCode="0.0"/>
    <numFmt numFmtId="166" formatCode="[hh]&quot;h&quot;mm"/>
  </numFmts>
  <fonts count="5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sz val="11"/>
      <color theme="1"/>
      <name val="Calibri"/>
      <family val="2"/>
      <scheme val="minor"/>
    </font>
    <font>
      <sz val="10"/>
      <color theme="1"/>
      <name val="Calibri"/>
      <family val="2"/>
      <scheme val="minor"/>
    </font>
    <font>
      <sz val="12"/>
      <color theme="1"/>
      <name val="Calibri"/>
      <family val="2"/>
      <scheme val="minor"/>
    </font>
    <font>
      <sz val="10"/>
      <name val="Arial"/>
      <family val="2"/>
    </font>
    <font>
      <sz val="10"/>
      <color theme="1"/>
      <name val="Arial"/>
      <family val="2"/>
    </font>
    <font>
      <sz val="9"/>
      <color theme="1"/>
      <name val="Arial"/>
      <family val="2"/>
    </font>
    <font>
      <sz val="8"/>
      <color theme="1"/>
      <name val="Arial"/>
      <family val="2"/>
    </font>
    <font>
      <sz val="8"/>
      <name val="Arial"/>
      <family val="2"/>
    </font>
    <font>
      <sz val="9"/>
      <name val="Arial"/>
      <family val="2"/>
    </font>
    <font>
      <sz val="12"/>
      <color theme="1"/>
      <name val="Arial"/>
      <family val="2"/>
    </font>
    <font>
      <u/>
      <sz val="11"/>
      <color theme="10"/>
      <name val="Calibri"/>
      <family val="2"/>
      <scheme val="minor"/>
    </font>
    <font>
      <u/>
      <sz val="11"/>
      <color theme="11"/>
      <name val="Calibri"/>
      <family val="2"/>
      <scheme val="minor"/>
    </font>
    <font>
      <b/>
      <u/>
      <sz val="11"/>
      <color theme="1"/>
      <name val="Calibri"/>
      <family val="2"/>
      <scheme val="minor"/>
    </font>
    <font>
      <b/>
      <sz val="14"/>
      <name val="Calibri"/>
      <family val="2"/>
      <scheme val="minor"/>
    </font>
    <font>
      <sz val="11"/>
      <name val="Calibri"/>
      <family val="2"/>
      <scheme val="minor"/>
    </font>
    <font>
      <b/>
      <sz val="12"/>
      <color theme="1"/>
      <name val="Calibri"/>
      <family val="2"/>
      <scheme val="minor"/>
    </font>
    <font>
      <sz val="12"/>
      <name val="Calibri"/>
      <family val="2"/>
      <scheme val="minor"/>
    </font>
    <font>
      <sz val="10"/>
      <color theme="0"/>
      <name val="Calibri"/>
      <family val="2"/>
      <scheme val="minor"/>
    </font>
    <font>
      <b/>
      <sz val="12"/>
      <name val="Calibri"/>
      <family val="2"/>
      <scheme val="minor"/>
    </font>
    <font>
      <sz val="1"/>
      <color theme="0"/>
      <name val="Calibri"/>
      <family val="2"/>
      <scheme val="minor"/>
    </font>
    <font>
      <i/>
      <sz val="10"/>
      <name val="Calibri"/>
      <family val="2"/>
      <scheme val="minor"/>
    </font>
    <font>
      <sz val="10"/>
      <name val="Calibri"/>
      <family val="2"/>
      <scheme val="minor"/>
    </font>
    <font>
      <sz val="11"/>
      <color theme="0"/>
      <name val="Calibri"/>
      <family val="2"/>
      <scheme val="minor"/>
    </font>
    <font>
      <sz val="8"/>
      <color theme="1"/>
      <name val="Calibri"/>
      <family val="2"/>
      <scheme val="minor"/>
    </font>
    <font>
      <b/>
      <sz val="10"/>
      <color theme="1"/>
      <name val="Arial"/>
      <family val="2"/>
    </font>
    <font>
      <b/>
      <sz val="9"/>
      <color theme="1"/>
      <name val="Arial"/>
      <family val="2"/>
    </font>
    <font>
      <i/>
      <sz val="8"/>
      <name val="Arial"/>
      <family val="2"/>
    </font>
    <font>
      <b/>
      <sz val="12"/>
      <color theme="1"/>
      <name val="Arial"/>
      <family val="2"/>
    </font>
    <font>
      <sz val="10"/>
      <color theme="0"/>
      <name val="Arial"/>
      <family val="2"/>
    </font>
    <font>
      <sz val="11"/>
      <name val="Calibri"/>
      <family val="2"/>
    </font>
    <font>
      <b/>
      <sz val="11"/>
      <name val="Calibri"/>
      <family val="2"/>
      <scheme val="minor"/>
    </font>
    <font>
      <i/>
      <sz val="12"/>
      <name val="Calibri"/>
      <family val="2"/>
      <scheme val="minor"/>
    </font>
    <font>
      <b/>
      <sz val="10"/>
      <name val="Calibri"/>
      <family val="2"/>
      <scheme val="minor"/>
    </font>
    <font>
      <u/>
      <sz val="11"/>
      <color theme="1"/>
      <name val="Calibri"/>
      <family val="2"/>
      <scheme val="minor"/>
    </font>
    <font>
      <i/>
      <sz val="10"/>
      <color theme="1"/>
      <name val="Arial"/>
      <family val="2"/>
    </font>
    <font>
      <i/>
      <sz val="9"/>
      <color theme="1"/>
      <name val="Arial"/>
      <family val="2"/>
    </font>
    <font>
      <i/>
      <sz val="8"/>
      <color theme="1"/>
      <name val="Calibri"/>
      <family val="2"/>
      <scheme val="minor"/>
    </font>
    <font>
      <sz val="1"/>
      <color theme="1"/>
      <name val="Calibri"/>
      <family val="2"/>
      <scheme val="minor"/>
    </font>
    <font>
      <i/>
      <sz val="10"/>
      <color theme="1"/>
      <name val="Calibri"/>
      <family val="2"/>
      <scheme val="minor"/>
    </font>
    <font>
      <sz val="3"/>
      <color theme="1"/>
      <name val="Arial"/>
      <family val="2"/>
    </font>
    <font>
      <i/>
      <sz val="8"/>
      <color theme="1"/>
      <name val="Arial"/>
      <family val="2"/>
    </font>
    <font>
      <i/>
      <sz val="8"/>
      <color theme="0" tint="-0.499984740745262"/>
      <name val="Arial"/>
      <family val="2"/>
    </font>
    <font>
      <b/>
      <sz val="11"/>
      <color theme="1"/>
      <name val="Arial"/>
      <family val="2"/>
    </font>
    <font>
      <sz val="11"/>
      <color theme="1"/>
      <name val="Arial"/>
      <family val="2"/>
    </font>
    <font>
      <b/>
      <sz val="14"/>
      <color theme="1"/>
      <name val="Arial"/>
      <family val="2"/>
    </font>
    <font>
      <sz val="11"/>
      <name val="Arial"/>
      <family val="2"/>
    </font>
  </fonts>
  <fills count="40">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CC6600"/>
        <bgColor rgb="FF000000"/>
      </patternFill>
    </fill>
    <fill>
      <patternFill patternType="solid">
        <fgColor rgb="FFF9B1E6"/>
        <bgColor rgb="FF000000"/>
      </patternFill>
    </fill>
    <fill>
      <patternFill patternType="solid">
        <fgColor rgb="FFF03E20"/>
        <bgColor rgb="FF000000"/>
      </patternFill>
    </fill>
    <fill>
      <patternFill patternType="solid">
        <fgColor rgb="FFFFB379"/>
        <bgColor rgb="FF000000"/>
      </patternFill>
    </fill>
    <fill>
      <patternFill patternType="solid">
        <fgColor rgb="FFFFFF99"/>
        <bgColor rgb="FF000000"/>
      </patternFill>
    </fill>
    <fill>
      <patternFill patternType="solid">
        <fgColor rgb="FFC9F297"/>
        <bgColor rgb="FF000000"/>
      </patternFill>
    </fill>
    <fill>
      <patternFill patternType="solid">
        <fgColor rgb="FFBEEBFA"/>
        <bgColor rgb="FF000000"/>
      </patternFill>
    </fill>
    <fill>
      <patternFill patternType="solid">
        <fgColor rgb="FFBFBFBF"/>
        <bgColor rgb="FF000000"/>
      </patternFill>
    </fill>
    <fill>
      <patternFill patternType="solid">
        <fgColor theme="0"/>
        <bgColor indexed="64"/>
      </patternFill>
    </fill>
    <fill>
      <patternFill patternType="solid">
        <fgColor rgb="FFC9F297"/>
        <bgColor indexed="64"/>
      </patternFill>
    </fill>
    <fill>
      <patternFill patternType="solid">
        <fgColor rgb="FFFF0000"/>
        <bgColor indexed="64"/>
      </patternFill>
    </fill>
    <fill>
      <patternFill patternType="solid">
        <fgColor rgb="FFFFB379"/>
        <bgColor indexed="64"/>
      </patternFill>
    </fill>
    <fill>
      <patternFill patternType="solid">
        <fgColor rgb="FFFFFF99"/>
        <bgColor indexed="64"/>
      </patternFill>
    </fill>
    <fill>
      <patternFill patternType="solid">
        <fgColor rgb="FFBEEBFA"/>
        <bgColor indexed="64"/>
      </patternFill>
    </fill>
    <fill>
      <patternFill patternType="solid">
        <fgColor rgb="FFF9B1E6"/>
        <bgColor indexed="64"/>
      </patternFill>
    </fill>
    <fill>
      <patternFill patternType="solid">
        <fgColor rgb="FFCC6600"/>
        <bgColor indexed="64"/>
      </patternFill>
    </fill>
    <fill>
      <patternFill patternType="solid">
        <fgColor theme="0" tint="-0.249977111117893"/>
        <bgColor indexed="64"/>
      </patternFill>
    </fill>
    <fill>
      <patternFill patternType="solid">
        <fgColor theme="4"/>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0" tint="-4.9989318521683403E-2"/>
        <bgColor indexed="64"/>
      </patternFill>
    </fill>
    <fill>
      <patternFill patternType="solid">
        <fgColor rgb="FFE2D6D0"/>
        <bgColor indexed="64"/>
      </patternFill>
    </fill>
    <fill>
      <patternFill patternType="solid">
        <fgColor rgb="FFEFE8E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E89B"/>
        <bgColor indexed="64"/>
      </patternFill>
    </fill>
    <fill>
      <patternFill patternType="solid">
        <fgColor rgb="FFEAC5C4"/>
        <bgColor indexed="64"/>
      </patternFill>
    </fill>
    <fill>
      <patternFill patternType="solid">
        <fgColor theme="4" tint="0.39997558519241921"/>
        <bgColor indexed="64"/>
      </patternFill>
    </fill>
    <fill>
      <patternFill patternType="solid">
        <fgColor rgb="FFB2A97A"/>
        <bgColor indexed="64"/>
      </patternFill>
    </fill>
    <fill>
      <patternFill patternType="solid">
        <fgColor theme="2" tint="-0.249977111117893"/>
        <bgColor indexed="64"/>
      </patternFill>
    </fill>
    <fill>
      <patternFill patternType="solid">
        <fgColor rgb="FF6CD2B5"/>
        <bgColor indexed="64"/>
      </patternFill>
    </fill>
    <fill>
      <patternFill patternType="solid">
        <fgColor rgb="FFEDA92F"/>
        <bgColor indexed="64"/>
      </patternFill>
    </fill>
    <fill>
      <patternFill patternType="solid">
        <fgColor rgb="FFEE7284"/>
        <bgColor indexed="64"/>
      </patternFill>
    </fill>
    <fill>
      <patternFill patternType="solid">
        <fgColor rgb="FFC896DA"/>
        <bgColor indexed="64"/>
      </patternFill>
    </fill>
    <fill>
      <patternFill patternType="solid">
        <fgColor theme="7" tint="0.79998168889431442"/>
        <bgColor indexed="64"/>
      </patternFill>
    </fill>
    <fill>
      <patternFill patternType="solid">
        <fgColor rgb="FFEBFFEB"/>
        <bgColor indexed="64"/>
      </patternFill>
    </fill>
  </fills>
  <borders count="13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theme="0" tint="-0.14996795556505021"/>
      </top>
      <bottom/>
      <diagonal/>
    </border>
    <border>
      <left/>
      <right/>
      <top/>
      <bottom style="thin">
        <color theme="0" tint="-0.1499679555650502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right style="hair">
        <color auto="1"/>
      </right>
      <top style="thin">
        <color auto="1"/>
      </top>
      <bottom style="thin">
        <color auto="1"/>
      </bottom>
      <diagonal/>
    </border>
    <border>
      <left style="double">
        <color auto="1"/>
      </left>
      <right style="hair">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bottom style="thin">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hair">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medium">
        <color auto="1"/>
      </left>
      <right style="thin">
        <color auto="1"/>
      </right>
      <top style="hair">
        <color auto="1"/>
      </top>
      <bottom style="hair">
        <color auto="1"/>
      </bottom>
      <diagonal/>
    </border>
    <border>
      <left/>
      <right/>
      <top style="thin">
        <color auto="1"/>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right/>
      <top/>
      <bottom style="thin">
        <color auto="1"/>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right/>
      <top/>
      <bottom style="hair">
        <color auto="1"/>
      </bottom>
      <diagonal/>
    </border>
    <border>
      <left style="thin">
        <color auto="1"/>
      </left>
      <right style="hair">
        <color auto="1"/>
      </right>
      <top/>
      <bottom style="hair">
        <color auto="1"/>
      </bottom>
      <diagonal/>
    </border>
    <border>
      <left style="thin">
        <color auto="1"/>
      </left>
      <right style="thin">
        <color auto="1"/>
      </right>
      <top style="medium">
        <color auto="1"/>
      </top>
      <bottom style="thin">
        <color auto="1"/>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right/>
      <top/>
      <bottom style="medium">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hair">
        <color auto="1"/>
      </top>
      <bottom/>
      <diagonal/>
    </border>
    <border>
      <left/>
      <right style="medium">
        <color auto="1"/>
      </right>
      <top style="medium">
        <color auto="1"/>
      </top>
      <bottom style="hair">
        <color auto="1"/>
      </bottom>
      <diagonal/>
    </border>
    <border>
      <left style="medium">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bottom style="hair">
        <color auto="1"/>
      </bottom>
      <diagonal/>
    </border>
    <border>
      <left/>
      <right/>
      <top style="medium">
        <color auto="1"/>
      </top>
      <bottom/>
      <diagonal/>
    </border>
    <border>
      <left style="hair">
        <color auto="1"/>
      </left>
      <right style="medium">
        <color auto="1"/>
      </right>
      <top style="hair">
        <color auto="1"/>
      </top>
      <bottom/>
      <diagonal/>
    </border>
    <border>
      <left/>
      <right style="hair">
        <color auto="1"/>
      </right>
      <top style="hair">
        <color auto="1"/>
      </top>
      <bottom/>
      <diagonal/>
    </border>
    <border>
      <left style="medium">
        <color auto="1"/>
      </left>
      <right style="hair">
        <color auto="1"/>
      </right>
      <top style="hair">
        <color auto="1"/>
      </top>
      <bottom/>
      <diagonal/>
    </border>
    <border>
      <left/>
      <right/>
      <top style="hair">
        <color auto="1"/>
      </top>
      <bottom/>
      <diagonal/>
    </border>
    <border>
      <left style="hair">
        <color auto="1"/>
      </left>
      <right style="hair">
        <color auto="1"/>
      </right>
      <top style="medium">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medium">
        <color auto="1"/>
      </left>
      <right style="thin">
        <color auto="1"/>
      </right>
      <top style="medium">
        <color auto="1"/>
      </top>
      <bottom style="hair">
        <color auto="1"/>
      </bottom>
      <diagonal/>
    </border>
    <border>
      <left/>
      <right style="medium">
        <color auto="1"/>
      </right>
      <top/>
      <bottom style="hair">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uble">
        <color auto="1"/>
      </right>
      <top style="thin">
        <color auto="1"/>
      </top>
      <bottom style="thin">
        <color auto="1"/>
      </bottom>
      <diagonal/>
    </border>
    <border>
      <left/>
      <right/>
      <top style="thin">
        <color auto="1"/>
      </top>
      <bottom style="hair">
        <color auto="1"/>
      </bottom>
      <diagonal/>
    </border>
    <border>
      <left/>
      <right style="double">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rgb="FF008000"/>
      </left>
      <right/>
      <top style="thick">
        <color rgb="FF008000"/>
      </top>
      <bottom style="thick">
        <color rgb="FF008000"/>
      </bottom>
      <diagonal/>
    </border>
    <border>
      <left/>
      <right/>
      <top style="thick">
        <color rgb="FF008000"/>
      </top>
      <bottom style="thick">
        <color rgb="FF008000"/>
      </bottom>
      <diagonal/>
    </border>
    <border>
      <left/>
      <right style="thick">
        <color rgb="FF008000"/>
      </right>
      <top style="thick">
        <color rgb="FF008000"/>
      </top>
      <bottom style="thick">
        <color rgb="FF008000"/>
      </bottom>
      <diagonal/>
    </border>
    <border>
      <left style="hair">
        <color auto="1"/>
      </left>
      <right/>
      <top style="thin">
        <color auto="1"/>
      </top>
      <bottom style="thin">
        <color auto="1"/>
      </bottom>
      <diagonal/>
    </border>
    <border>
      <left style="thin">
        <color auto="1"/>
      </left>
      <right/>
      <top/>
      <bottom style="thin">
        <color theme="0" tint="-0.14996795556505021"/>
      </bottom>
      <diagonal/>
    </border>
    <border>
      <left style="thin">
        <color auto="1"/>
      </left>
      <right/>
      <top style="thin">
        <color theme="0" tint="-0.14996795556505021"/>
      </top>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hair">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style="hair">
        <color auto="1"/>
      </bottom>
      <diagonal/>
    </border>
    <border>
      <left style="hair">
        <color auto="1"/>
      </left>
      <right style="hair">
        <color auto="1"/>
      </right>
      <top style="medium">
        <color auto="1"/>
      </top>
      <bottom/>
      <diagonal/>
    </border>
    <border>
      <left/>
      <right/>
      <top style="medium">
        <color auto="1"/>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thin">
        <color auto="1"/>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double">
        <color auto="1"/>
      </right>
      <top style="thin">
        <color auto="1"/>
      </top>
      <bottom/>
      <diagonal/>
    </border>
    <border>
      <left style="medium">
        <color auto="1"/>
      </left>
      <right style="medium">
        <color auto="1"/>
      </right>
      <top style="medium">
        <color auto="1"/>
      </top>
      <bottom style="thin">
        <color theme="0" tint="-0.34998626667073579"/>
      </bottom>
      <diagonal/>
    </border>
    <border>
      <left style="medium">
        <color auto="1"/>
      </left>
      <right style="medium">
        <color auto="1"/>
      </right>
      <top style="thin">
        <color theme="0" tint="-0.34998626667073579"/>
      </top>
      <bottom style="medium">
        <color auto="1"/>
      </bottom>
      <diagonal/>
    </border>
  </borders>
  <cellStyleXfs count="65">
    <xf numFmtId="0" fontId="0" fillId="0" borderId="0"/>
    <xf numFmtId="9" fontId="8" fillId="0" borderId="0" applyFont="0" applyFill="0" applyBorder="0" applyAlignment="0" applyProtection="0"/>
    <xf numFmtId="0" fontId="10" fillId="0" borderId="0"/>
    <xf numFmtId="0" fontId="8" fillId="0" borderId="0"/>
    <xf numFmtId="9" fontId="1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0"/>
    <xf numFmtId="9" fontId="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678">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vertical="center"/>
    </xf>
    <xf numFmtId="0" fontId="0" fillId="0" borderId="0" xfId="0" applyAlignment="1" applyProtection="1">
      <alignment vertical="center"/>
    </xf>
    <xf numFmtId="0" fontId="0" fillId="0" borderId="1" xfId="0" applyBorder="1" applyAlignment="1" applyProtection="1">
      <alignment vertical="center"/>
    </xf>
    <xf numFmtId="0" fontId="0" fillId="2" borderId="1" xfId="0" applyFill="1"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vertical="center" wrapText="1"/>
    </xf>
    <xf numFmtId="164" fontId="0" fillId="0" borderId="1" xfId="0" applyNumberFormat="1" applyBorder="1" applyAlignment="1" applyProtection="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1" xfId="0" applyBorder="1" applyAlignment="1">
      <alignment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Alignment="1">
      <alignment vertical="center"/>
    </xf>
    <xf numFmtId="0" fontId="0" fillId="0" borderId="0" xfId="0" applyFont="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left" vertical="center"/>
    </xf>
    <xf numFmtId="0" fontId="0" fillId="0" borderId="0"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2" xfId="0" applyBorder="1" applyAlignment="1">
      <alignment horizontal="right" vertical="center"/>
    </xf>
    <xf numFmtId="164" fontId="5" fillId="0" borderId="5" xfId="0" applyNumberFormat="1" applyFont="1" applyBorder="1" applyAlignment="1">
      <alignment horizontal="left" vertical="center"/>
    </xf>
    <xf numFmtId="0" fontId="5" fillId="0" borderId="0" xfId="0" applyFont="1" applyBorder="1" applyAlignment="1" applyProtection="1">
      <alignment horizontal="right" vertical="center"/>
    </xf>
    <xf numFmtId="0" fontId="0" fillId="0" borderId="2" xfId="0" applyNumberFormat="1" applyBorder="1" applyAlignment="1">
      <alignment horizontal="right" vertical="center"/>
    </xf>
    <xf numFmtId="164" fontId="5" fillId="0" borderId="5" xfId="0" applyNumberFormat="1" applyFont="1" applyBorder="1" applyAlignment="1" applyProtection="1">
      <alignment horizontal="left" vertical="center" wrapText="1"/>
    </xf>
    <xf numFmtId="164" fontId="5" fillId="0" borderId="6" xfId="0" applyNumberFormat="1" applyFont="1" applyBorder="1" applyAlignment="1">
      <alignment horizontal="left" vertical="center"/>
    </xf>
    <xf numFmtId="164" fontId="5" fillId="0" borderId="1" xfId="0" applyNumberFormat="1" applyFont="1" applyBorder="1" applyAlignment="1">
      <alignment horizontal="center" vertical="center"/>
    </xf>
    <xf numFmtId="0" fontId="0" fillId="0" borderId="19" xfId="0" applyBorder="1" applyAlignment="1">
      <alignment horizontal="right" vertical="center"/>
    </xf>
    <xf numFmtId="0" fontId="0" fillId="0" borderId="0" xfId="0" applyAlignment="1">
      <alignment vertical="top"/>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21" fillId="0" borderId="0" xfId="0" applyFont="1" applyAlignment="1">
      <alignment vertical="center"/>
    </xf>
    <xf numFmtId="0" fontId="0" fillId="0" borderId="0" xfId="0" applyAlignment="1">
      <alignment vertical="top" wrapText="1"/>
    </xf>
    <xf numFmtId="0" fontId="0" fillId="0" borderId="0" xfId="0" applyAlignment="1">
      <alignment wrapText="1"/>
    </xf>
    <xf numFmtId="0" fontId="0" fillId="0" borderId="0" xfId="0" applyBorder="1" applyAlignment="1">
      <alignment horizontal="center" vertical="center"/>
    </xf>
    <xf numFmtId="0" fontId="0" fillId="22" borderId="1" xfId="0" applyFill="1" applyBorder="1" applyAlignment="1">
      <alignment horizontal="center" vertical="center"/>
    </xf>
    <xf numFmtId="0" fontId="0" fillId="22" borderId="1" xfId="0" applyFill="1" applyBorder="1" applyAlignment="1">
      <alignment horizontal="left" vertical="center"/>
    </xf>
    <xf numFmtId="0" fontId="22" fillId="22" borderId="1" xfId="0" applyFont="1" applyFill="1" applyBorder="1" applyAlignment="1">
      <alignment horizontal="center" vertical="center"/>
    </xf>
    <xf numFmtId="0" fontId="0" fillId="22" borderId="0" xfId="0" applyFill="1" applyAlignment="1">
      <alignment horizontal="center" vertical="center"/>
    </xf>
    <xf numFmtId="0" fontId="0" fillId="0" borderId="0" xfId="0" applyAlignment="1">
      <alignment vertical="top"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pplyAlignment="1">
      <alignment vertical="center"/>
    </xf>
    <xf numFmtId="0" fontId="1" fillId="0" borderId="0" xfId="57" applyAlignment="1">
      <alignment vertical="center"/>
    </xf>
    <xf numFmtId="0" fontId="1" fillId="0" borderId="0" xfId="57" applyAlignment="1">
      <alignment horizontal="center" vertical="center"/>
    </xf>
    <xf numFmtId="0" fontId="12" fillId="12" borderId="0" xfId="57" applyFont="1" applyFill="1" applyAlignment="1">
      <alignment vertical="center"/>
    </xf>
    <xf numFmtId="0" fontId="12" fillId="12" borderId="0" xfId="57" applyFont="1" applyFill="1" applyAlignment="1">
      <alignment horizontal="center" vertical="center"/>
    </xf>
    <xf numFmtId="165" fontId="12" fillId="12" borderId="0" xfId="57" applyNumberFormat="1" applyFont="1" applyFill="1" applyAlignment="1">
      <alignment horizontal="center" vertical="center"/>
    </xf>
    <xf numFmtId="0" fontId="12" fillId="12" borderId="0" xfId="57" applyFont="1" applyFill="1" applyAlignment="1">
      <alignment horizontal="right" vertical="center"/>
    </xf>
    <xf numFmtId="0" fontId="12" fillId="12" borderId="0" xfId="57" applyNumberFormat="1" applyFont="1" applyFill="1" applyBorder="1" applyAlignment="1">
      <alignment vertical="center"/>
    </xf>
    <xf numFmtId="0" fontId="12" fillId="12" borderId="0" xfId="57" applyFont="1" applyFill="1" applyBorder="1" applyAlignment="1">
      <alignment vertical="center" wrapText="1"/>
    </xf>
    <xf numFmtId="0" fontId="12" fillId="12" borderId="29" xfId="57" applyFont="1" applyFill="1" applyBorder="1" applyAlignment="1">
      <alignment vertical="center"/>
    </xf>
    <xf numFmtId="0" fontId="12" fillId="12" borderId="30" xfId="57" applyFont="1" applyFill="1" applyBorder="1" applyAlignment="1">
      <alignment horizontal="center" vertical="center"/>
    </xf>
    <xf numFmtId="0" fontId="12" fillId="12" borderId="31" xfId="57" applyFont="1" applyFill="1" applyBorder="1" applyAlignment="1">
      <alignment horizontal="center" vertical="center"/>
    </xf>
    <xf numFmtId="0" fontId="12" fillId="12" borderId="32" xfId="57" applyFont="1" applyFill="1" applyBorder="1" applyAlignment="1">
      <alignment horizontal="center" vertical="center"/>
    </xf>
    <xf numFmtId="0" fontId="12" fillId="12" borderId="35" xfId="57" applyNumberFormat="1" applyFont="1" applyFill="1" applyBorder="1" applyAlignment="1">
      <alignment horizontal="center" vertical="center"/>
    </xf>
    <xf numFmtId="0" fontId="14" fillId="12" borderId="0" xfId="57" applyFont="1" applyFill="1" applyAlignment="1">
      <alignment vertical="center"/>
    </xf>
    <xf numFmtId="166" fontId="14" fillId="12" borderId="0" xfId="57" applyNumberFormat="1" applyFont="1" applyFill="1" applyBorder="1" applyAlignment="1">
      <alignment horizontal="center" vertical="center"/>
    </xf>
    <xf numFmtId="0" fontId="14" fillId="12" borderId="33" xfId="57" applyFont="1" applyFill="1" applyBorder="1" applyAlignment="1">
      <alignment vertical="center"/>
    </xf>
    <xf numFmtId="166" fontId="12" fillId="12" borderId="0" xfId="57" applyNumberFormat="1" applyFont="1" applyFill="1" applyBorder="1" applyAlignment="1">
      <alignment horizontal="center" vertical="center"/>
    </xf>
    <xf numFmtId="0" fontId="12" fillId="12" borderId="41" xfId="57" applyNumberFormat="1" applyFont="1" applyFill="1" applyBorder="1" applyAlignment="1">
      <alignment horizontal="center" vertical="center"/>
    </xf>
    <xf numFmtId="0" fontId="11" fillId="12" borderId="23" xfId="57" applyNumberFormat="1" applyFont="1" applyFill="1" applyBorder="1" applyAlignment="1">
      <alignment horizontal="center" vertical="center"/>
    </xf>
    <xf numFmtId="0" fontId="11" fillId="12" borderId="25" xfId="57" applyNumberFormat="1" applyFont="1" applyFill="1" applyBorder="1" applyAlignment="1">
      <alignment horizontal="center" vertical="center"/>
    </xf>
    <xf numFmtId="0" fontId="11" fillId="12" borderId="46" xfId="57" applyNumberFormat="1" applyFont="1" applyFill="1" applyBorder="1" applyAlignment="1">
      <alignment horizontal="center" vertical="center"/>
    </xf>
    <xf numFmtId="0" fontId="11" fillId="12" borderId="49" xfId="57" applyNumberFormat="1" applyFont="1" applyFill="1" applyBorder="1" applyAlignment="1">
      <alignment horizontal="center" vertical="center"/>
    </xf>
    <xf numFmtId="0" fontId="11" fillId="12" borderId="50" xfId="57" applyNumberFormat="1" applyFont="1" applyFill="1" applyBorder="1" applyAlignment="1">
      <alignment horizontal="center" vertical="center"/>
    </xf>
    <xf numFmtId="0" fontId="11" fillId="12" borderId="51" xfId="57" applyNumberFormat="1" applyFont="1" applyFill="1" applyBorder="1" applyAlignment="1">
      <alignment horizontal="center" vertical="center"/>
    </xf>
    <xf numFmtId="0" fontId="11" fillId="12" borderId="26" xfId="57" applyNumberFormat="1" applyFont="1" applyFill="1" applyBorder="1" applyAlignment="1">
      <alignment horizontal="center" vertical="center"/>
    </xf>
    <xf numFmtId="0" fontId="11" fillId="12" borderId="55" xfId="57" applyNumberFormat="1" applyFont="1" applyFill="1" applyBorder="1" applyAlignment="1">
      <alignment horizontal="center" vertical="center"/>
    </xf>
    <xf numFmtId="0" fontId="14" fillId="12" borderId="0" xfId="57" applyNumberFormat="1" applyFont="1" applyFill="1" applyBorder="1" applyAlignment="1">
      <alignment horizontal="center" vertical="center"/>
    </xf>
    <xf numFmtId="0" fontId="11" fillId="12" borderId="13" xfId="57" applyNumberFormat="1" applyFont="1" applyFill="1" applyBorder="1" applyAlignment="1">
      <alignment horizontal="center" vertical="center"/>
    </xf>
    <xf numFmtId="0" fontId="11" fillId="12" borderId="63" xfId="57" applyNumberFormat="1" applyFont="1" applyFill="1" applyBorder="1" applyAlignment="1">
      <alignment horizontal="center" vertical="center"/>
    </xf>
    <xf numFmtId="49" fontId="12" fillId="12" borderId="0" xfId="57" applyNumberFormat="1" applyFont="1" applyFill="1" applyAlignment="1">
      <alignment vertical="center"/>
    </xf>
    <xf numFmtId="0" fontId="13" fillId="12" borderId="0" xfId="57" applyFont="1" applyFill="1" applyAlignment="1">
      <alignment vertical="center"/>
    </xf>
    <xf numFmtId="0" fontId="13" fillId="12" borderId="0" xfId="57" applyFont="1" applyFill="1" applyAlignment="1">
      <alignment horizontal="center" vertical="center"/>
    </xf>
    <xf numFmtId="0" fontId="13" fillId="12" borderId="0" xfId="57" applyFont="1" applyFill="1" applyBorder="1" applyAlignment="1">
      <alignment vertical="center"/>
    </xf>
    <xf numFmtId="0" fontId="13" fillId="12" borderId="44" xfId="57" applyFont="1" applyFill="1" applyBorder="1" applyAlignment="1">
      <alignment vertical="center"/>
    </xf>
    <xf numFmtId="0" fontId="1" fillId="0" borderId="0" xfId="57"/>
    <xf numFmtId="0" fontId="12" fillId="0" borderId="0" xfId="57" applyFont="1" applyAlignment="1">
      <alignment vertical="center"/>
    </xf>
    <xf numFmtId="0" fontId="12" fillId="0" borderId="0" xfId="57" applyFont="1" applyAlignment="1">
      <alignment horizontal="center" vertical="center"/>
    </xf>
    <xf numFmtId="0" fontId="12" fillId="0" borderId="0" xfId="57" applyFont="1" applyAlignment="1">
      <alignment horizontal="right" vertical="center"/>
    </xf>
    <xf numFmtId="165" fontId="12" fillId="0" borderId="0" xfId="57" applyNumberFormat="1" applyFont="1" applyAlignment="1">
      <alignment horizontal="center" vertical="center"/>
    </xf>
    <xf numFmtId="0" fontId="12" fillId="0" borderId="0" xfId="57" applyNumberFormat="1" applyFont="1" applyAlignment="1">
      <alignment horizontal="center" vertical="center"/>
    </xf>
    <xf numFmtId="0" fontId="17" fillId="0" borderId="0" xfId="57" applyFont="1" applyAlignment="1">
      <alignment horizontal="center" vertical="center"/>
    </xf>
    <xf numFmtId="0" fontId="1" fillId="0" borderId="0" xfId="57" applyFont="1"/>
    <xf numFmtId="0" fontId="12" fillId="12" borderId="0" xfId="57" applyFont="1" applyFill="1" applyBorder="1" applyAlignment="1">
      <alignment horizontal="center" vertical="center"/>
    </xf>
    <xf numFmtId="0" fontId="16" fillId="12" borderId="0" xfId="57" applyFont="1" applyFill="1" applyBorder="1" applyAlignment="1">
      <alignment horizontal="center" vertical="center"/>
    </xf>
    <xf numFmtId="0" fontId="11" fillId="12" borderId="0" xfId="57" applyNumberFormat="1" applyFont="1" applyFill="1" applyBorder="1" applyAlignment="1">
      <alignment horizontal="center" vertical="center"/>
    </xf>
    <xf numFmtId="0" fontId="15" fillId="12" borderId="0" xfId="57" applyNumberFormat="1" applyFont="1" applyFill="1" applyBorder="1" applyAlignment="1">
      <alignment horizontal="center" vertical="center"/>
    </xf>
    <xf numFmtId="0" fontId="14" fillId="12" borderId="0" xfId="57" applyFont="1" applyFill="1" applyBorder="1" applyAlignment="1">
      <alignment horizontal="center" vertical="center"/>
    </xf>
    <xf numFmtId="0" fontId="12" fillId="12" borderId="0" xfId="57" applyNumberFormat="1" applyFont="1" applyFill="1" applyBorder="1" applyAlignment="1">
      <alignment horizontal="center" vertical="center"/>
    </xf>
    <xf numFmtId="0" fontId="12" fillId="12" borderId="0" xfId="57" applyFont="1" applyFill="1" applyBorder="1" applyAlignment="1">
      <alignment vertical="center"/>
    </xf>
    <xf numFmtId="0" fontId="13" fillId="12" borderId="0" xfId="57" applyFont="1" applyFill="1" applyBorder="1" applyAlignment="1">
      <alignment horizontal="right" vertical="center"/>
    </xf>
    <xf numFmtId="0" fontId="13" fillId="12" borderId="0" xfId="57" applyFont="1" applyFill="1" applyAlignment="1">
      <alignment horizontal="right" vertical="center"/>
    </xf>
    <xf numFmtId="0" fontId="11" fillId="12" borderId="80" xfId="57" applyNumberFormat="1" applyFont="1" applyFill="1" applyBorder="1" applyAlignment="1">
      <alignment horizontal="center" vertical="center"/>
    </xf>
    <xf numFmtId="0" fontId="7" fillId="0" borderId="0" xfId="0" applyFont="1"/>
    <xf numFmtId="0" fontId="11" fillId="12" borderId="99" xfId="57" applyNumberFormat="1" applyFont="1" applyFill="1" applyBorder="1" applyAlignment="1">
      <alignment horizontal="center" vertical="center"/>
    </xf>
    <xf numFmtId="0" fontId="11" fillId="12" borderId="100" xfId="57" applyNumberFormat="1" applyFont="1" applyFill="1" applyBorder="1" applyAlignment="1">
      <alignment horizontal="center" vertical="center"/>
    </xf>
    <xf numFmtId="0" fontId="1" fillId="0" borderId="0" xfId="57" applyFont="1" applyAlignment="1">
      <alignment vertical="center"/>
    </xf>
    <xf numFmtId="0" fontId="1" fillId="0" borderId="0" xfId="57" applyFont="1" applyAlignment="1">
      <alignment horizontal="center" vertical="center"/>
    </xf>
    <xf numFmtId="0" fontId="1" fillId="0" borderId="0" xfId="57" applyFill="1" applyAlignment="1">
      <alignment vertical="center"/>
    </xf>
    <xf numFmtId="0" fontId="1" fillId="0" borderId="0" xfId="57" applyFill="1" applyAlignment="1">
      <alignment horizontal="center" vertical="center"/>
    </xf>
    <xf numFmtId="0" fontId="9" fillId="0" borderId="0" xfId="57" applyFont="1" applyAlignment="1">
      <alignment horizontal="center" vertical="center"/>
    </xf>
    <xf numFmtId="0" fontId="25" fillId="0" borderId="0" xfId="57" applyFont="1" applyAlignment="1">
      <alignment horizontal="center" vertical="center"/>
    </xf>
    <xf numFmtId="0" fontId="29" fillId="0" borderId="0" xfId="57" applyFont="1" applyAlignment="1">
      <alignment horizontal="left" vertical="center"/>
    </xf>
    <xf numFmtId="0" fontId="24" fillId="0" borderId="0" xfId="57" applyFont="1" applyFill="1" applyBorder="1" applyAlignment="1">
      <alignment horizontal="center" vertical="center"/>
    </xf>
    <xf numFmtId="0" fontId="24" fillId="0" borderId="0" xfId="57" applyFont="1" applyFill="1" applyBorder="1" applyAlignment="1">
      <alignment horizontal="right" vertical="center"/>
    </xf>
    <xf numFmtId="0" fontId="24" fillId="0" borderId="0" xfId="57" applyFont="1" applyFill="1" applyBorder="1" applyAlignment="1">
      <alignment vertical="center"/>
    </xf>
    <xf numFmtId="0" fontId="28" fillId="0" borderId="0" xfId="57" applyFont="1" applyFill="1" applyBorder="1" applyAlignment="1" applyProtection="1">
      <alignment horizontal="center" vertical="center"/>
      <protection locked="0"/>
    </xf>
    <xf numFmtId="0" fontId="26" fillId="0" borderId="0" xfId="57" applyFont="1" applyFill="1" applyBorder="1" applyAlignment="1">
      <alignment horizontal="center" vertical="center"/>
    </xf>
    <xf numFmtId="0" fontId="24" fillId="0" borderId="0" xfId="57" applyFont="1" applyFill="1" applyBorder="1" applyAlignment="1">
      <alignment vertical="center" wrapText="1"/>
    </xf>
    <xf numFmtId="0" fontId="24" fillId="0" borderId="0" xfId="57" applyFont="1" applyFill="1" applyBorder="1" applyAlignment="1" applyProtection="1">
      <alignment horizontal="center" vertical="center"/>
      <protection locked="0"/>
    </xf>
    <xf numFmtId="0" fontId="28" fillId="0" borderId="0" xfId="57" applyFont="1" applyFill="1" applyBorder="1" applyAlignment="1">
      <alignment horizontal="center" vertical="center"/>
    </xf>
    <xf numFmtId="0" fontId="22" fillId="0" borderId="0" xfId="57" applyFont="1" applyFill="1" applyBorder="1" applyAlignment="1">
      <alignment horizontal="center" vertical="center"/>
    </xf>
    <xf numFmtId="0" fontId="24" fillId="0" borderId="0" xfId="57" applyFont="1" applyFill="1" applyBorder="1" applyAlignment="1">
      <alignment vertical="center" textRotation="90" wrapText="1"/>
    </xf>
    <xf numFmtId="9" fontId="24" fillId="0" borderId="0" xfId="1" applyFont="1" applyFill="1" applyBorder="1" applyAlignment="1">
      <alignment horizontal="center" vertical="center"/>
    </xf>
    <xf numFmtId="0" fontId="22" fillId="0" borderId="0" xfId="3" applyFont="1" applyFill="1" applyBorder="1" applyAlignment="1">
      <alignment horizontal="left" vertical="center"/>
    </xf>
    <xf numFmtId="0" fontId="24" fillId="0" borderId="0" xfId="57" applyNumberFormat="1" applyFont="1" applyFill="1" applyBorder="1" applyAlignment="1">
      <alignment horizontal="center" vertical="center"/>
    </xf>
    <xf numFmtId="0" fontId="27" fillId="25" borderId="0" xfId="57" applyFont="1" applyFill="1" applyAlignment="1">
      <alignment horizontal="center" vertical="center"/>
    </xf>
    <xf numFmtId="0" fontId="29" fillId="0" borderId="0" xfId="57" applyFont="1" applyAlignment="1">
      <alignment horizontal="center" vertical="center"/>
    </xf>
    <xf numFmtId="0" fontId="24" fillId="0" borderId="0" xfId="57" applyFont="1" applyAlignment="1">
      <alignment horizontal="center" vertical="center"/>
    </xf>
    <xf numFmtId="0" fontId="24" fillId="0" borderId="0" xfId="57" applyFont="1" applyAlignment="1">
      <alignment vertical="center"/>
    </xf>
    <xf numFmtId="0" fontId="24" fillId="21" borderId="12" xfId="57" applyFont="1" applyFill="1" applyBorder="1" applyAlignment="1">
      <alignment horizontal="center" vertical="center"/>
    </xf>
    <xf numFmtId="0" fontId="24" fillId="21" borderId="1" xfId="57" applyFont="1" applyFill="1" applyBorder="1" applyAlignment="1">
      <alignment horizontal="center" vertical="center"/>
    </xf>
    <xf numFmtId="0" fontId="11" fillId="12" borderId="104" xfId="57" applyNumberFormat="1" applyFont="1" applyFill="1" applyBorder="1" applyAlignment="1">
      <alignment horizontal="center" vertical="center"/>
    </xf>
    <xf numFmtId="0" fontId="12" fillId="12" borderId="5" xfId="57" applyFont="1" applyFill="1" applyBorder="1" applyAlignment="1">
      <alignment vertical="center"/>
    </xf>
    <xf numFmtId="0" fontId="11" fillId="27" borderId="0" xfId="57" applyNumberFormat="1" applyFont="1" applyFill="1" applyBorder="1" applyAlignment="1">
      <alignment horizontal="center" vertical="center"/>
    </xf>
    <xf numFmtId="0" fontId="11" fillId="27" borderId="104" xfId="57" applyNumberFormat="1" applyFont="1" applyFill="1" applyBorder="1" applyAlignment="1">
      <alignment horizontal="center" vertical="center"/>
    </xf>
    <xf numFmtId="0" fontId="11" fillId="27" borderId="101" xfId="57" applyNumberFormat="1" applyFont="1" applyFill="1" applyBorder="1" applyAlignment="1">
      <alignment horizontal="center" vertical="center"/>
    </xf>
    <xf numFmtId="0" fontId="11" fillId="28" borderId="0" xfId="57" applyNumberFormat="1" applyFont="1" applyFill="1" applyBorder="1" applyAlignment="1">
      <alignment horizontal="center" vertical="center"/>
    </xf>
    <xf numFmtId="0" fontId="11" fillId="28" borderId="100" xfId="57" applyNumberFormat="1" applyFont="1" applyFill="1" applyBorder="1" applyAlignment="1">
      <alignment horizontal="center" vertical="center"/>
    </xf>
    <xf numFmtId="0" fontId="11" fillId="28" borderId="101" xfId="57" applyNumberFormat="1" applyFont="1" applyFill="1" applyBorder="1" applyAlignment="1">
      <alignment horizontal="center" vertical="center"/>
    </xf>
    <xf numFmtId="0" fontId="13" fillId="12" borderId="0" xfId="57" applyFont="1" applyFill="1" applyBorder="1" applyAlignment="1">
      <alignment horizontal="center" vertical="center" wrapText="1"/>
    </xf>
    <xf numFmtId="0" fontId="12" fillId="12" borderId="0" xfId="57" applyFont="1" applyFill="1" applyAlignment="1">
      <alignment horizontal="center" vertical="center" textRotation="90"/>
    </xf>
    <xf numFmtId="0" fontId="11" fillId="27" borderId="100" xfId="57" applyNumberFormat="1" applyFont="1" applyFill="1" applyBorder="1" applyAlignment="1">
      <alignment horizontal="center" vertical="center"/>
    </xf>
    <xf numFmtId="0" fontId="11" fillId="28" borderId="104" xfId="57" applyNumberFormat="1" applyFont="1" applyFill="1" applyBorder="1" applyAlignment="1">
      <alignment horizontal="center" vertical="center"/>
    </xf>
    <xf numFmtId="0" fontId="11" fillId="27" borderId="46" xfId="57" applyNumberFormat="1" applyFont="1" applyFill="1" applyBorder="1" applyAlignment="1">
      <alignment horizontal="center" vertical="center"/>
    </xf>
    <xf numFmtId="0" fontId="11" fillId="27" borderId="25" xfId="57" applyNumberFormat="1" applyFont="1" applyFill="1" applyBorder="1" applyAlignment="1">
      <alignment horizontal="center" vertical="center"/>
    </xf>
    <xf numFmtId="0" fontId="11" fillId="27" borderId="23" xfId="57" applyNumberFormat="1" applyFont="1" applyFill="1" applyBorder="1" applyAlignment="1">
      <alignment horizontal="center" vertical="center"/>
    </xf>
    <xf numFmtId="0" fontId="11" fillId="27" borderId="80" xfId="57" applyNumberFormat="1" applyFont="1" applyFill="1" applyBorder="1" applyAlignment="1">
      <alignment horizontal="center" vertical="center"/>
    </xf>
    <xf numFmtId="0" fontId="11" fillId="27" borderId="76" xfId="57" applyNumberFormat="1" applyFont="1" applyFill="1" applyBorder="1" applyAlignment="1">
      <alignment horizontal="center" vertical="center"/>
    </xf>
    <xf numFmtId="0" fontId="11" fillId="27" borderId="13" xfId="57" applyNumberFormat="1" applyFont="1" applyFill="1" applyBorder="1" applyAlignment="1">
      <alignment horizontal="center" vertical="center"/>
    </xf>
    <xf numFmtId="0" fontId="11" fillId="27" borderId="42" xfId="57" applyNumberFormat="1" applyFont="1" applyFill="1" applyBorder="1" applyAlignment="1">
      <alignment horizontal="center" vertical="center"/>
    </xf>
    <xf numFmtId="0" fontId="11" fillId="27" borderId="27" xfId="57" applyNumberFormat="1" applyFont="1" applyFill="1" applyBorder="1" applyAlignment="1">
      <alignment horizontal="center" vertical="center"/>
    </xf>
    <xf numFmtId="0" fontId="11" fillId="27" borderId="24" xfId="57" applyNumberFormat="1" applyFont="1" applyFill="1" applyBorder="1" applyAlignment="1">
      <alignment horizontal="center" vertical="center"/>
    </xf>
    <xf numFmtId="0" fontId="11" fillId="0" borderId="0" xfId="57" applyNumberFormat="1" applyFont="1" applyFill="1" applyBorder="1" applyAlignment="1">
      <alignment horizontal="center" vertical="center"/>
    </xf>
    <xf numFmtId="0" fontId="12" fillId="0" borderId="0" xfId="57" applyFont="1" applyFill="1" applyBorder="1" applyAlignment="1">
      <alignment horizontal="center" vertical="center"/>
    </xf>
    <xf numFmtId="0" fontId="12" fillId="0" borderId="0" xfId="57" applyFont="1" applyFill="1" applyAlignment="1">
      <alignment horizontal="center" vertical="center" textRotation="90"/>
    </xf>
    <xf numFmtId="0" fontId="12" fillId="0" borderId="0" xfId="57" applyFont="1" applyFill="1" applyAlignment="1">
      <alignment vertical="center"/>
    </xf>
    <xf numFmtId="0" fontId="11" fillId="27" borderId="20" xfId="57" applyNumberFormat="1" applyFont="1" applyFill="1" applyBorder="1" applyAlignment="1">
      <alignment horizontal="center" vertical="center"/>
    </xf>
    <xf numFmtId="0" fontId="12" fillId="12" borderId="109" xfId="57" applyNumberFormat="1" applyFont="1" applyFill="1" applyBorder="1" applyAlignment="1">
      <alignment horizontal="center" vertical="center"/>
    </xf>
    <xf numFmtId="0" fontId="11" fillId="27" borderId="60" xfId="57" applyNumberFormat="1" applyFont="1" applyFill="1" applyBorder="1" applyAlignment="1">
      <alignment horizontal="center" vertical="center"/>
    </xf>
    <xf numFmtId="0" fontId="15" fillId="12" borderId="44" xfId="57" applyNumberFormat="1" applyFont="1" applyFill="1" applyBorder="1" applyAlignment="1">
      <alignment horizontal="center" vertical="center"/>
    </xf>
    <xf numFmtId="0" fontId="12" fillId="12" borderId="47" xfId="57" applyFont="1" applyFill="1" applyBorder="1" applyAlignment="1">
      <alignment horizontal="center" vertical="center"/>
    </xf>
    <xf numFmtId="0" fontId="12" fillId="12" borderId="65" xfId="57" applyFont="1" applyFill="1" applyBorder="1" applyAlignment="1">
      <alignment horizontal="center" vertical="center"/>
    </xf>
    <xf numFmtId="0" fontId="12" fillId="12" borderId="111" xfId="57" applyFont="1" applyFill="1" applyBorder="1" applyAlignment="1">
      <alignment horizontal="center" vertical="center"/>
    </xf>
    <xf numFmtId="0" fontId="12" fillId="12" borderId="67" xfId="57" applyNumberFormat="1" applyFont="1" applyFill="1" applyBorder="1" applyAlignment="1">
      <alignment horizontal="center" vertical="center"/>
    </xf>
    <xf numFmtId="0" fontId="12" fillId="12" borderId="64" xfId="57" applyNumberFormat="1" applyFont="1" applyFill="1" applyBorder="1" applyAlignment="1">
      <alignment horizontal="center" vertical="center"/>
    </xf>
    <xf numFmtId="0" fontId="12" fillId="12" borderId="109" xfId="57" applyFont="1" applyFill="1" applyBorder="1" applyAlignment="1">
      <alignment horizontal="center" vertical="center"/>
    </xf>
    <xf numFmtId="0" fontId="14" fillId="12" borderId="1" xfId="57" applyFont="1" applyFill="1" applyBorder="1" applyAlignment="1">
      <alignment horizontal="center" vertical="center"/>
    </xf>
    <xf numFmtId="0" fontId="12" fillId="0" borderId="0" xfId="57" applyFont="1" applyFill="1" applyBorder="1" applyAlignment="1">
      <alignment vertical="center"/>
    </xf>
    <xf numFmtId="0" fontId="15" fillId="12" borderId="58" xfId="57" applyNumberFormat="1" applyFont="1" applyFill="1" applyBorder="1" applyAlignment="1">
      <alignment horizontal="center" vertical="center"/>
    </xf>
    <xf numFmtId="0" fontId="14" fillId="12" borderId="0" xfId="57" applyFont="1" applyFill="1" applyBorder="1" applyAlignment="1">
      <alignment vertical="center"/>
    </xf>
    <xf numFmtId="0" fontId="11" fillId="27" borderId="77" xfId="57" applyNumberFormat="1" applyFont="1" applyFill="1" applyBorder="1" applyAlignment="1">
      <alignment horizontal="center" vertical="center"/>
    </xf>
    <xf numFmtId="0" fontId="15" fillId="0" borderId="0" xfId="57" applyNumberFormat="1" applyFont="1" applyFill="1" applyBorder="1" applyAlignment="1">
      <alignment horizontal="center" vertical="center"/>
    </xf>
    <xf numFmtId="0" fontId="14" fillId="0" borderId="0" xfId="57" applyFont="1" applyFill="1" applyBorder="1" applyAlignment="1">
      <alignment horizontal="center" vertical="center"/>
    </xf>
    <xf numFmtId="0" fontId="12" fillId="0" borderId="0" xfId="57" applyNumberFormat="1" applyFont="1" applyFill="1" applyBorder="1" applyAlignment="1">
      <alignment horizontal="center" vertical="center"/>
    </xf>
    <xf numFmtId="0" fontId="12" fillId="0" borderId="0" xfId="57" applyNumberFormat="1" applyFont="1" applyFill="1" applyBorder="1" applyAlignment="1">
      <alignment vertical="center"/>
    </xf>
    <xf numFmtId="0" fontId="11" fillId="0" borderId="80" xfId="57" applyNumberFormat="1" applyFont="1" applyFill="1" applyBorder="1" applyAlignment="1">
      <alignment horizontal="center" vertical="center"/>
    </xf>
    <xf numFmtId="0" fontId="12" fillId="12" borderId="58" xfId="57" applyFont="1" applyFill="1" applyBorder="1" applyAlignment="1">
      <alignment vertical="center"/>
    </xf>
    <xf numFmtId="0" fontId="12" fillId="12" borderId="44" xfId="57" applyFont="1" applyFill="1" applyBorder="1" applyAlignment="1">
      <alignment vertical="center"/>
    </xf>
    <xf numFmtId="0" fontId="34" fillId="0" borderId="77" xfId="57" applyNumberFormat="1" applyFont="1" applyFill="1" applyBorder="1" applyAlignment="1">
      <alignment horizontal="center" vertical="center"/>
    </xf>
    <xf numFmtId="0" fontId="12" fillId="0" borderId="0" xfId="57" applyFont="1"/>
    <xf numFmtId="0" fontId="12" fillId="0" borderId="0" xfId="57" applyFont="1" applyAlignment="1">
      <alignment horizontal="center"/>
    </xf>
    <xf numFmtId="0" fontId="12" fillId="0" borderId="0" xfId="57" applyFont="1" applyAlignment="1">
      <alignment horizontal="right"/>
    </xf>
    <xf numFmtId="0" fontId="1" fillId="0" borderId="0" xfId="57" applyFont="1" applyAlignment="1"/>
    <xf numFmtId="0" fontId="1" fillId="0" borderId="0" xfId="57" applyAlignment="1"/>
    <xf numFmtId="0" fontId="14" fillId="0" borderId="0" xfId="57" applyFont="1" applyFill="1" applyAlignment="1">
      <alignment vertical="center"/>
    </xf>
    <xf numFmtId="0" fontId="15" fillId="12" borderId="103" xfId="57" applyNumberFormat="1" applyFont="1" applyFill="1" applyBorder="1" applyAlignment="1">
      <alignment horizontal="center" vertical="center"/>
    </xf>
    <xf numFmtId="0" fontId="11" fillId="12" borderId="120" xfId="57" applyNumberFormat="1" applyFont="1" applyFill="1" applyBorder="1" applyAlignment="1">
      <alignment horizontal="center" vertical="center"/>
    </xf>
    <xf numFmtId="0" fontId="11" fillId="12" borderId="71" xfId="57" applyNumberFormat="1" applyFont="1" applyFill="1" applyBorder="1" applyAlignment="1">
      <alignment horizontal="center" vertical="center"/>
    </xf>
    <xf numFmtId="0" fontId="11" fillId="12" borderId="45" xfId="57" applyNumberFormat="1" applyFont="1" applyFill="1" applyBorder="1" applyAlignment="1">
      <alignment horizontal="center" vertical="center"/>
    </xf>
    <xf numFmtId="0" fontId="11" fillId="27" borderId="21" xfId="57" applyNumberFormat="1" applyFont="1" applyFill="1" applyBorder="1" applyAlignment="1">
      <alignment horizontal="center" vertical="center"/>
    </xf>
    <xf numFmtId="0" fontId="11" fillId="12" borderId="54" xfId="57" applyNumberFormat="1" applyFont="1" applyFill="1" applyBorder="1" applyAlignment="1">
      <alignment horizontal="center" vertical="center"/>
    </xf>
    <xf numFmtId="0" fontId="11" fillId="27" borderId="45" xfId="57" applyNumberFormat="1" applyFont="1" applyFill="1" applyBorder="1" applyAlignment="1">
      <alignment horizontal="center" vertical="center"/>
    </xf>
    <xf numFmtId="0" fontId="36" fillId="12" borderId="0" xfId="57" applyFont="1" applyFill="1" applyAlignment="1">
      <alignment horizontal="center" vertical="center"/>
    </xf>
    <xf numFmtId="0" fontId="11" fillId="27" borderId="61" xfId="57" applyNumberFormat="1" applyFont="1" applyFill="1" applyBorder="1" applyAlignment="1">
      <alignment horizontal="center" vertical="center"/>
    </xf>
    <xf numFmtId="0" fontId="11" fillId="27" borderId="53" xfId="57" applyNumberFormat="1" applyFont="1" applyFill="1" applyBorder="1" applyAlignment="1">
      <alignment horizontal="center" vertical="center"/>
    </xf>
    <xf numFmtId="0" fontId="11" fillId="27" borderId="35" xfId="57" applyNumberFormat="1" applyFont="1" applyFill="1" applyBorder="1" applyAlignment="1">
      <alignment horizontal="center" vertical="center"/>
    </xf>
    <xf numFmtId="0" fontId="11" fillId="27" borderId="59" xfId="57" applyNumberFormat="1" applyFont="1" applyFill="1" applyBorder="1" applyAlignment="1">
      <alignment horizontal="center" vertical="center"/>
    </xf>
    <xf numFmtId="0" fontId="15" fillId="12" borderId="123" xfId="57" applyNumberFormat="1" applyFont="1" applyFill="1" applyBorder="1" applyAlignment="1">
      <alignment horizontal="center" vertical="center"/>
    </xf>
    <xf numFmtId="0" fontId="15" fillId="12" borderId="112" xfId="57" applyNumberFormat="1" applyFont="1" applyFill="1" applyBorder="1" applyAlignment="1">
      <alignment horizontal="center" vertical="center"/>
    </xf>
    <xf numFmtId="0" fontId="15" fillId="12" borderId="124" xfId="57" applyNumberFormat="1" applyFont="1" applyFill="1" applyBorder="1" applyAlignment="1">
      <alignment horizontal="center" vertical="center"/>
    </xf>
    <xf numFmtId="0" fontId="15" fillId="12" borderId="81" xfId="57" applyNumberFormat="1" applyFont="1" applyFill="1" applyBorder="1" applyAlignment="1">
      <alignment horizontal="center" vertical="center"/>
    </xf>
    <xf numFmtId="0" fontId="34" fillId="0" borderId="0" xfId="57" applyNumberFormat="1" applyFont="1" applyFill="1" applyBorder="1" applyAlignment="1">
      <alignment wrapText="1"/>
    </xf>
    <xf numFmtId="0" fontId="34" fillId="0" borderId="0" xfId="57" applyNumberFormat="1" applyFont="1" applyFill="1" applyBorder="1" applyAlignment="1">
      <alignment horizontal="center" wrapText="1"/>
    </xf>
    <xf numFmtId="0" fontId="12" fillId="12" borderId="57" xfId="57" applyFont="1" applyFill="1" applyBorder="1" applyAlignment="1">
      <alignment horizontal="center" vertical="center"/>
    </xf>
    <xf numFmtId="0" fontId="12" fillId="12" borderId="127" xfId="57" applyNumberFormat="1" applyFont="1" applyFill="1" applyBorder="1" applyAlignment="1">
      <alignment horizontal="center" vertical="center"/>
    </xf>
    <xf numFmtId="0" fontId="12" fillId="12" borderId="1" xfId="57" applyNumberFormat="1" applyFont="1" applyFill="1" applyBorder="1" applyAlignment="1">
      <alignment horizontal="center" vertical="center"/>
    </xf>
    <xf numFmtId="0" fontId="12" fillId="12" borderId="11" xfId="57" applyNumberFormat="1" applyFont="1" applyFill="1" applyBorder="1" applyAlignment="1">
      <alignment horizontal="center" vertical="center"/>
    </xf>
    <xf numFmtId="0" fontId="12" fillId="12" borderId="9" xfId="57" applyNumberFormat="1" applyFont="1" applyFill="1" applyBorder="1" applyAlignment="1">
      <alignment horizontal="center" vertical="center"/>
    </xf>
    <xf numFmtId="0" fontId="12" fillId="12" borderId="40" xfId="57" applyNumberFormat="1" applyFont="1" applyFill="1" applyBorder="1" applyAlignment="1">
      <alignment horizontal="center" vertical="center"/>
    </xf>
    <xf numFmtId="0" fontId="12" fillId="12" borderId="56" xfId="57" applyNumberFormat="1" applyFont="1" applyFill="1" applyBorder="1" applyAlignment="1">
      <alignment horizontal="center" vertical="center"/>
    </xf>
    <xf numFmtId="0" fontId="12" fillId="12" borderId="36" xfId="57" applyNumberFormat="1" applyFont="1" applyFill="1" applyBorder="1" applyAlignment="1">
      <alignment horizontal="center" vertical="center"/>
    </xf>
    <xf numFmtId="0" fontId="12" fillId="12" borderId="34" xfId="57" applyNumberFormat="1" applyFont="1" applyFill="1" applyBorder="1" applyAlignment="1">
      <alignment horizontal="center" vertical="center"/>
    </xf>
    <xf numFmtId="0" fontId="12" fillId="12" borderId="10" xfId="57" applyNumberFormat="1" applyFont="1" applyFill="1" applyBorder="1" applyAlignment="1">
      <alignment horizontal="center" vertical="center"/>
    </xf>
    <xf numFmtId="0" fontId="12" fillId="12" borderId="22" xfId="57" applyNumberFormat="1" applyFont="1" applyFill="1" applyBorder="1" applyAlignment="1">
      <alignment horizontal="center" vertical="center"/>
    </xf>
    <xf numFmtId="49" fontId="12" fillId="12" borderId="54" xfId="57" applyNumberFormat="1" applyFont="1" applyFill="1" applyBorder="1" applyAlignment="1">
      <alignment horizontal="center" vertical="center"/>
    </xf>
    <xf numFmtId="49" fontId="12" fillId="12" borderId="45" xfId="57" applyNumberFormat="1" applyFont="1" applyFill="1" applyBorder="1" applyAlignment="1">
      <alignment horizontal="center" vertical="center"/>
    </xf>
    <xf numFmtId="49" fontId="12" fillId="27" borderId="45" xfId="57" applyNumberFormat="1" applyFont="1" applyFill="1" applyBorder="1" applyAlignment="1">
      <alignment horizontal="center" vertical="center"/>
    </xf>
    <xf numFmtId="49" fontId="12" fillId="28" borderId="45" xfId="57" applyNumberFormat="1" applyFont="1" applyFill="1" applyBorder="1" applyAlignment="1">
      <alignment horizontal="center" vertical="center"/>
    </xf>
    <xf numFmtId="49" fontId="12" fillId="28" borderId="21" xfId="57" applyNumberFormat="1" applyFont="1" applyFill="1" applyBorder="1" applyAlignment="1">
      <alignment horizontal="center" vertical="center"/>
    </xf>
    <xf numFmtId="49" fontId="12" fillId="12" borderId="71" xfId="57" applyNumberFormat="1" applyFont="1" applyFill="1" applyBorder="1" applyAlignment="1">
      <alignment horizontal="center" vertical="center"/>
    </xf>
    <xf numFmtId="49" fontId="12" fillId="12" borderId="52" xfId="57" quotePrefix="1" applyNumberFormat="1" applyFont="1" applyFill="1" applyBorder="1" applyAlignment="1">
      <alignment horizontal="center" vertical="center"/>
    </xf>
    <xf numFmtId="49" fontId="12" fillId="27" borderId="21" xfId="57" applyNumberFormat="1" applyFont="1" applyFill="1" applyBorder="1" applyAlignment="1">
      <alignment horizontal="center" vertical="center"/>
    </xf>
    <xf numFmtId="49" fontId="14" fillId="12" borderId="0" xfId="57" applyNumberFormat="1" applyFont="1" applyFill="1" applyBorder="1" applyAlignment="1">
      <alignment horizontal="center" vertical="center"/>
    </xf>
    <xf numFmtId="49" fontId="12" fillId="12" borderId="0" xfId="57" applyNumberFormat="1" applyFont="1" applyFill="1" applyAlignment="1">
      <alignment horizontal="center" vertical="center"/>
    </xf>
    <xf numFmtId="49" fontId="11" fillId="12" borderId="99" xfId="57" applyNumberFormat="1" applyFont="1" applyFill="1" applyBorder="1" applyAlignment="1">
      <alignment horizontal="center" vertical="center"/>
    </xf>
    <xf numFmtId="0" fontId="15" fillId="12" borderId="115" xfId="57" applyNumberFormat="1" applyFont="1" applyFill="1" applyBorder="1" applyAlignment="1">
      <alignment horizontal="center" vertical="center"/>
    </xf>
    <xf numFmtId="49" fontId="12" fillId="12" borderId="52" xfId="57" applyNumberFormat="1" applyFont="1" applyFill="1" applyBorder="1" applyAlignment="1">
      <alignment horizontal="center" vertical="center"/>
    </xf>
    <xf numFmtId="49" fontId="12" fillId="12" borderId="48" xfId="57" applyNumberFormat="1" applyFont="1" applyFill="1" applyBorder="1" applyAlignment="1">
      <alignment horizontal="center" vertical="center"/>
    </xf>
    <xf numFmtId="49" fontId="12" fillId="27" borderId="48" xfId="57" applyNumberFormat="1" applyFont="1" applyFill="1" applyBorder="1" applyAlignment="1">
      <alignment horizontal="center" vertical="center"/>
    </xf>
    <xf numFmtId="49" fontId="12" fillId="28" borderId="48" xfId="57" applyNumberFormat="1" applyFont="1" applyFill="1" applyBorder="1" applyAlignment="1">
      <alignment horizontal="center" vertical="center"/>
    </xf>
    <xf numFmtId="49" fontId="12" fillId="28" borderId="43" xfId="57" applyNumberFormat="1" applyFont="1" applyFill="1" applyBorder="1" applyAlignment="1">
      <alignment horizontal="center" vertical="center"/>
    </xf>
    <xf numFmtId="49" fontId="12" fillId="12" borderId="39" xfId="57" applyNumberFormat="1" applyFont="1" applyFill="1" applyBorder="1" applyAlignment="1">
      <alignment horizontal="center" vertical="center"/>
    </xf>
    <xf numFmtId="49" fontId="12" fillId="0" borderId="0" xfId="57" applyNumberFormat="1" applyFont="1" applyFill="1" applyBorder="1" applyAlignment="1">
      <alignment horizontal="center" vertical="center"/>
    </xf>
    <xf numFmtId="49" fontId="12" fillId="27" borderId="43" xfId="57" applyNumberFormat="1" applyFont="1" applyFill="1" applyBorder="1" applyAlignment="1">
      <alignment horizontal="center" vertical="center"/>
    </xf>
    <xf numFmtId="49" fontId="12" fillId="27" borderId="62" xfId="57" applyNumberFormat="1" applyFont="1" applyFill="1" applyBorder="1" applyAlignment="1">
      <alignment horizontal="center" vertical="center"/>
    </xf>
    <xf numFmtId="0" fontId="12" fillId="0" borderId="0" xfId="57" applyFont="1" applyFill="1" applyBorder="1" applyAlignment="1">
      <alignment horizontal="right" vertical="center"/>
    </xf>
    <xf numFmtId="49" fontId="12" fillId="32" borderId="45" xfId="57" applyNumberFormat="1" applyFont="1" applyFill="1" applyBorder="1" applyAlignment="1">
      <alignment horizontal="center" vertical="center"/>
    </xf>
    <xf numFmtId="0" fontId="11" fillId="32" borderId="100" xfId="57" applyNumberFormat="1" applyFont="1" applyFill="1" applyBorder="1" applyAlignment="1">
      <alignment horizontal="center" vertical="center"/>
    </xf>
    <xf numFmtId="0" fontId="11" fillId="32" borderId="0" xfId="57" applyNumberFormat="1" applyFont="1" applyFill="1" applyBorder="1" applyAlignment="1">
      <alignment horizontal="center" vertical="center"/>
    </xf>
    <xf numFmtId="49" fontId="12" fillId="33" borderId="45" xfId="57" applyNumberFormat="1" applyFont="1" applyFill="1" applyBorder="1" applyAlignment="1">
      <alignment horizontal="center" vertical="center"/>
    </xf>
    <xf numFmtId="0" fontId="11" fillId="33" borderId="100" xfId="57" applyNumberFormat="1" applyFont="1" applyFill="1" applyBorder="1" applyAlignment="1">
      <alignment horizontal="center" vertical="center"/>
    </xf>
    <xf numFmtId="0" fontId="11" fillId="33" borderId="0" xfId="57" applyNumberFormat="1" applyFont="1" applyFill="1" applyBorder="1" applyAlignment="1">
      <alignment horizontal="center" vertical="center"/>
    </xf>
    <xf numFmtId="49" fontId="12" fillId="33" borderId="48" xfId="57" applyNumberFormat="1" applyFont="1" applyFill="1" applyBorder="1" applyAlignment="1">
      <alignment horizontal="center" vertical="center"/>
    </xf>
    <xf numFmtId="49" fontId="12" fillId="32" borderId="48" xfId="57" applyNumberFormat="1" applyFont="1" applyFill="1" applyBorder="1" applyAlignment="1">
      <alignment horizontal="center" vertical="center"/>
    </xf>
    <xf numFmtId="0" fontId="14" fillId="0" borderId="123" xfId="57" applyFont="1" applyFill="1" applyBorder="1" applyAlignment="1">
      <alignment horizontal="center" vertical="center"/>
    </xf>
    <xf numFmtId="0" fontId="14" fillId="0" borderId="125" xfId="57" applyFont="1" applyFill="1" applyBorder="1" applyAlignment="1">
      <alignment horizontal="center" vertical="center"/>
    </xf>
    <xf numFmtId="0" fontId="14" fillId="0" borderId="126" xfId="57" applyFont="1" applyFill="1" applyBorder="1" applyAlignment="1">
      <alignment horizontal="center" vertical="center"/>
    </xf>
    <xf numFmtId="0" fontId="14" fillId="0" borderId="51" xfId="57" applyFont="1" applyFill="1" applyBorder="1" applyAlignment="1">
      <alignment horizontal="center" vertical="center"/>
    </xf>
    <xf numFmtId="0" fontId="14" fillId="0" borderId="63" xfId="57" applyFont="1" applyFill="1" applyBorder="1" applyAlignment="1">
      <alignment horizontal="center" vertical="center"/>
    </xf>
    <xf numFmtId="0" fontId="14" fillId="0" borderId="49" xfId="57" applyFont="1" applyFill="1" applyBorder="1" applyAlignment="1">
      <alignment horizontal="center" vertical="center"/>
    </xf>
    <xf numFmtId="0" fontId="14" fillId="3" borderId="105" xfId="57" applyFont="1" applyFill="1" applyBorder="1" applyAlignment="1">
      <alignment horizontal="center" vertical="center"/>
    </xf>
    <xf numFmtId="0" fontId="14" fillId="3" borderId="106" xfId="57" applyFont="1" applyFill="1" applyBorder="1" applyAlignment="1">
      <alignment horizontal="center" vertical="center"/>
    </xf>
    <xf numFmtId="0" fontId="14" fillId="12" borderId="107" xfId="57" applyFont="1" applyFill="1" applyBorder="1" applyAlignment="1">
      <alignment horizontal="center" vertical="center"/>
    </xf>
    <xf numFmtId="0" fontId="31" fillId="0" borderId="0" xfId="57" applyFont="1" applyAlignment="1"/>
    <xf numFmtId="0" fontId="11" fillId="0" borderId="0" xfId="57" applyFont="1" applyFill="1" applyBorder="1" applyAlignment="1">
      <alignment horizontal="left" vertical="center" wrapText="1"/>
    </xf>
    <xf numFmtId="0" fontId="24" fillId="0" borderId="0" xfId="57" applyFont="1" applyFill="1" applyBorder="1" applyAlignment="1">
      <alignment horizontal="left" vertical="center"/>
    </xf>
    <xf numFmtId="0" fontId="26" fillId="0" borderId="0" xfId="57" applyFont="1" applyAlignment="1">
      <alignment vertical="center"/>
    </xf>
    <xf numFmtId="0" fontId="24" fillId="0" borderId="0" xfId="57" applyFont="1" applyBorder="1" applyAlignment="1">
      <alignment horizontal="center" vertical="center"/>
    </xf>
    <xf numFmtId="0" fontId="24" fillId="0" borderId="0" xfId="57" applyFont="1" applyBorder="1" applyAlignment="1">
      <alignment horizontal="right" vertical="center"/>
    </xf>
    <xf numFmtId="0" fontId="26" fillId="2" borderId="0" xfId="57" applyFont="1" applyFill="1" applyBorder="1" applyAlignment="1">
      <alignment horizontal="center" vertical="center"/>
    </xf>
    <xf numFmtId="0" fontId="24" fillId="2" borderId="0" xfId="57" applyFont="1" applyFill="1" applyBorder="1" applyAlignment="1">
      <alignment horizontal="center" vertical="center"/>
    </xf>
    <xf numFmtId="0" fontId="24" fillId="2" borderId="0" xfId="57" applyFont="1" applyFill="1" applyBorder="1" applyAlignment="1">
      <alignment horizontal="right" vertical="center"/>
    </xf>
    <xf numFmtId="0" fontId="24" fillId="2" borderId="0" xfId="57" applyFont="1" applyFill="1" applyAlignment="1">
      <alignment vertical="center"/>
    </xf>
    <xf numFmtId="0" fontId="24" fillId="0" borderId="0" xfId="57" applyFont="1" applyFill="1" applyAlignment="1">
      <alignment horizontal="center" vertical="center"/>
    </xf>
    <xf numFmtId="0" fontId="24" fillId="0" borderId="1" xfId="0" applyFont="1" applyBorder="1" applyAlignment="1">
      <alignment horizontal="center" vertical="center"/>
    </xf>
    <xf numFmtId="0" fontId="24" fillId="0" borderId="84" xfId="0" applyFont="1" applyBorder="1" applyAlignment="1">
      <alignment horizontal="center" vertical="center"/>
    </xf>
    <xf numFmtId="0" fontId="24" fillId="0" borderId="16" xfId="0" applyFont="1" applyBorder="1" applyAlignment="1">
      <alignment horizontal="center" vertical="center"/>
    </xf>
    <xf numFmtId="0" fontId="28" fillId="0" borderId="16" xfId="0" applyFont="1" applyBorder="1" applyAlignment="1">
      <alignment horizontal="center" vertical="center"/>
    </xf>
    <xf numFmtId="0" fontId="22" fillId="2" borderId="88" xfId="57" applyFont="1" applyFill="1" applyBorder="1" applyAlignment="1">
      <alignment horizontal="center"/>
    </xf>
    <xf numFmtId="0" fontId="22" fillId="2" borderId="89" xfId="57" applyFont="1" applyFill="1" applyBorder="1" applyAlignment="1">
      <alignment horizontal="center"/>
    </xf>
    <xf numFmtId="0" fontId="24" fillId="0" borderId="11" xfId="57" applyFont="1" applyBorder="1" applyAlignment="1">
      <alignment horizontal="center" vertical="center"/>
    </xf>
    <xf numFmtId="0" fontId="24" fillId="0" borderId="10" xfId="57" applyFont="1" applyBorder="1" applyAlignment="1">
      <alignment horizontal="center" vertical="center"/>
    </xf>
    <xf numFmtId="0" fontId="28" fillId="0" borderId="10" xfId="57" applyFont="1" applyBorder="1" applyAlignment="1">
      <alignment horizontal="center" vertical="center"/>
    </xf>
    <xf numFmtId="0" fontId="24" fillId="2" borderId="0" xfId="57" applyFont="1" applyFill="1" applyBorder="1" applyAlignment="1">
      <alignment vertical="center"/>
    </xf>
    <xf numFmtId="0" fontId="24" fillId="22" borderId="1" xfId="57" applyFont="1" applyFill="1" applyBorder="1" applyAlignment="1">
      <alignment horizontal="center" vertical="center"/>
    </xf>
    <xf numFmtId="0" fontId="24" fillId="22" borderId="11" xfId="57" applyFont="1" applyFill="1" applyBorder="1" applyAlignment="1">
      <alignment horizontal="center" vertical="center"/>
    </xf>
    <xf numFmtId="0" fontId="24" fillId="22" borderId="10" xfId="57" applyFont="1" applyFill="1" applyBorder="1" applyAlignment="1" applyProtection="1">
      <alignment horizontal="center" vertical="center"/>
      <protection locked="0"/>
    </xf>
    <xf numFmtId="0" fontId="24" fillId="22" borderId="16" xfId="57" applyFont="1" applyFill="1" applyBorder="1" applyAlignment="1" applyProtection="1">
      <alignment horizontal="center" vertical="center"/>
      <protection locked="0"/>
    </xf>
    <xf numFmtId="0" fontId="24" fillId="2" borderId="90" xfId="57" applyFont="1" applyFill="1" applyBorder="1" applyAlignment="1">
      <alignment horizontal="center" vertical="top"/>
    </xf>
    <xf numFmtId="0" fontId="24" fillId="2" borderId="89" xfId="57" applyFont="1" applyFill="1" applyBorder="1" applyAlignment="1">
      <alignment horizontal="center" vertical="top"/>
    </xf>
    <xf numFmtId="0" fontId="24" fillId="23" borderId="1" xfId="0" applyFont="1" applyFill="1" applyBorder="1" applyAlignment="1">
      <alignment horizontal="center" vertical="center"/>
    </xf>
    <xf numFmtId="0" fontId="39" fillId="22" borderId="10" xfId="57" applyFont="1" applyFill="1" applyBorder="1" applyAlignment="1" applyProtection="1">
      <alignment horizontal="center" vertical="center"/>
      <protection locked="0"/>
    </xf>
    <xf numFmtId="0" fontId="24" fillId="23" borderId="84" xfId="0" applyFont="1" applyFill="1" applyBorder="1" applyAlignment="1">
      <alignment horizontal="center" vertical="center"/>
    </xf>
    <xf numFmtId="0" fontId="24" fillId="0" borderId="88" xfId="57" applyFont="1" applyBorder="1" applyAlignment="1">
      <alignment horizontal="center" vertical="center"/>
    </xf>
    <xf numFmtId="0" fontId="22" fillId="24" borderId="89" xfId="57" applyFont="1" applyFill="1" applyBorder="1" applyAlignment="1">
      <alignment horizontal="center"/>
    </xf>
    <xf numFmtId="0" fontId="24" fillId="23" borderId="90" xfId="0" applyFont="1" applyFill="1" applyBorder="1" applyAlignment="1">
      <alignment horizontal="center" vertical="center"/>
    </xf>
    <xf numFmtId="0" fontId="24" fillId="23" borderId="6" xfId="0" applyFont="1" applyFill="1" applyBorder="1" applyAlignment="1">
      <alignment horizontal="center" vertical="center"/>
    </xf>
    <xf numFmtId="0" fontId="26" fillId="0" borderId="90" xfId="57" applyFont="1" applyBorder="1" applyAlignment="1">
      <alignment horizontal="center" vertical="center"/>
    </xf>
    <xf numFmtId="0" fontId="24" fillId="24" borderId="90" xfId="57" applyFont="1" applyFill="1" applyBorder="1" applyAlignment="1">
      <alignment horizontal="center" vertical="top"/>
    </xf>
    <xf numFmtId="0" fontId="24" fillId="2" borderId="0" xfId="57" applyFont="1" applyFill="1" applyBorder="1" applyAlignment="1" applyProtection="1">
      <alignment vertical="center"/>
      <protection locked="0"/>
    </xf>
    <xf numFmtId="0" fontId="28" fillId="2" borderId="0" xfId="57" applyFont="1" applyFill="1" applyBorder="1" applyAlignment="1" applyProtection="1">
      <alignment horizontal="center" vertical="center"/>
      <protection locked="0"/>
    </xf>
    <xf numFmtId="0" fontId="24" fillId="2" borderId="2" xfId="57" applyFont="1" applyFill="1" applyBorder="1" applyAlignment="1">
      <alignment horizontal="center" vertical="top"/>
    </xf>
    <xf numFmtId="0" fontId="24" fillId="2" borderId="0" xfId="57" applyFont="1" applyFill="1" applyBorder="1" applyAlignment="1" applyProtection="1">
      <alignment horizontal="center" vertical="center"/>
      <protection locked="0"/>
    </xf>
    <xf numFmtId="0" fontId="39" fillId="2" borderId="0" xfId="57" applyFont="1" applyFill="1" applyBorder="1" applyAlignment="1" applyProtection="1">
      <alignment horizontal="center" vertical="center"/>
      <protection locked="0"/>
    </xf>
    <xf numFmtId="0" fontId="24" fillId="2" borderId="6" xfId="57" applyFont="1" applyFill="1" applyBorder="1" applyAlignment="1">
      <alignment horizontal="center" vertical="top"/>
    </xf>
    <xf numFmtId="0" fontId="40" fillId="0" borderId="0" xfId="57" applyFont="1" applyAlignment="1">
      <alignment horizontal="center" vertical="center"/>
    </xf>
    <xf numFmtId="0" fontId="24" fillId="2" borderId="0" xfId="57" applyFont="1" applyFill="1" applyAlignment="1">
      <alignment horizontal="center" vertical="center"/>
    </xf>
    <xf numFmtId="0" fontId="24" fillId="0" borderId="0" xfId="57" applyFont="1" applyAlignment="1">
      <alignment vertical="center" textRotation="90" wrapText="1"/>
    </xf>
    <xf numFmtId="0" fontId="24" fillId="0" borderId="12" xfId="57" applyFont="1" applyBorder="1" applyAlignment="1">
      <alignment horizontal="center" vertical="center"/>
    </xf>
    <xf numFmtId="0" fontId="26" fillId="0" borderId="14" xfId="57" applyFont="1" applyBorder="1" applyAlignment="1">
      <alignment horizontal="center" vertical="center"/>
    </xf>
    <xf numFmtId="0" fontId="24" fillId="0" borderId="16" xfId="57" applyFont="1" applyBorder="1" applyAlignment="1">
      <alignment horizontal="center" vertical="center"/>
    </xf>
    <xf numFmtId="0" fontId="24" fillId="0" borderId="94" xfId="57" applyFont="1" applyBorder="1" applyAlignment="1">
      <alignment horizontal="center" vertical="center"/>
    </xf>
    <xf numFmtId="0" fontId="26" fillId="0" borderId="11" xfId="57" applyFont="1" applyBorder="1" applyAlignment="1">
      <alignment horizontal="center" vertical="center"/>
    </xf>
    <xf numFmtId="0" fontId="24" fillId="0" borderId="9" xfId="57" applyFont="1" applyBorder="1" applyAlignment="1">
      <alignment horizontal="center" vertical="center"/>
    </xf>
    <xf numFmtId="0" fontId="22" fillId="0" borderId="1" xfId="3" applyFont="1" applyBorder="1" applyAlignment="1">
      <alignment horizontal="center" vertical="center"/>
    </xf>
    <xf numFmtId="9" fontId="24" fillId="0" borderId="9" xfId="1" applyFont="1" applyBorder="1" applyAlignment="1">
      <alignment horizontal="center" vertical="center"/>
    </xf>
    <xf numFmtId="9" fontId="24" fillId="0" borderId="84" xfId="1" applyFont="1" applyBorder="1" applyAlignment="1">
      <alignment horizontal="center" vertical="center"/>
    </xf>
    <xf numFmtId="0" fontId="24" fillId="0" borderId="1" xfId="57" applyFont="1" applyBorder="1" applyAlignment="1">
      <alignment horizontal="center" vertical="center"/>
    </xf>
    <xf numFmtId="0" fontId="24" fillId="0" borderId="90" xfId="57" applyFont="1" applyBorder="1" applyAlignment="1">
      <alignment horizontal="center" vertical="center"/>
    </xf>
    <xf numFmtId="0" fontId="24" fillId="0" borderId="1" xfId="57" applyFont="1" applyFill="1" applyBorder="1" applyAlignment="1">
      <alignment horizontal="center" vertical="center" wrapText="1"/>
    </xf>
    <xf numFmtId="0" fontId="28" fillId="0" borderId="0" xfId="57" applyFont="1" applyAlignment="1">
      <alignment horizontal="right" vertical="center"/>
    </xf>
    <xf numFmtId="0" fontId="28" fillId="0" borderId="0" xfId="57" applyFont="1" applyAlignment="1">
      <alignment horizontal="center" vertical="center"/>
    </xf>
    <xf numFmtId="0" fontId="24" fillId="14" borderId="1" xfId="57" applyFont="1" applyFill="1" applyBorder="1" applyAlignment="1">
      <alignment horizontal="center" vertical="center"/>
    </xf>
    <xf numFmtId="0" fontId="24" fillId="15" borderId="1" xfId="57" applyFont="1" applyFill="1" applyBorder="1" applyAlignment="1">
      <alignment horizontal="center" vertical="center"/>
    </xf>
    <xf numFmtId="0" fontId="24" fillId="16" borderId="1" xfId="57" applyFont="1" applyFill="1" applyBorder="1" applyAlignment="1">
      <alignment horizontal="center" vertical="center"/>
    </xf>
    <xf numFmtId="0" fontId="24" fillId="13" borderId="1" xfId="57" applyFont="1" applyFill="1" applyBorder="1" applyAlignment="1">
      <alignment horizontal="center" vertical="center"/>
    </xf>
    <xf numFmtId="0" fontId="24" fillId="17" borderId="1" xfId="57" applyFont="1" applyFill="1" applyBorder="1" applyAlignment="1">
      <alignment horizontal="center" vertical="center"/>
    </xf>
    <xf numFmtId="0" fontId="24" fillId="18" borderId="1" xfId="57" applyFont="1" applyFill="1" applyBorder="1" applyAlignment="1">
      <alignment horizontal="center" vertical="center"/>
    </xf>
    <xf numFmtId="0" fontId="24" fillId="19" borderId="1" xfId="57" applyFont="1" applyFill="1" applyBorder="1" applyAlignment="1">
      <alignment horizontal="center" vertical="center"/>
    </xf>
    <xf numFmtId="0" fontId="24" fillId="20" borderId="1" xfId="57" applyFont="1" applyFill="1" applyBorder="1" applyAlignment="1">
      <alignment horizontal="center" vertical="center"/>
    </xf>
    <xf numFmtId="0" fontId="23" fillId="0" borderId="14" xfId="57" applyNumberFormat="1" applyFont="1" applyBorder="1" applyAlignment="1">
      <alignment horizontal="center" vertical="center"/>
    </xf>
    <xf numFmtId="0" fontId="23" fillId="0" borderId="11" xfId="57" applyFont="1" applyBorder="1" applyAlignment="1">
      <alignment horizontal="center" vertical="center"/>
    </xf>
    <xf numFmtId="0" fontId="1" fillId="0" borderId="17" xfId="57" applyNumberFormat="1" applyFont="1" applyBorder="1" applyAlignment="1">
      <alignment horizontal="center" vertical="center"/>
    </xf>
    <xf numFmtId="0" fontId="1" fillId="0" borderId="9" xfId="57" applyNumberFormat="1" applyFont="1" applyBorder="1" applyAlignment="1">
      <alignment horizontal="center" vertical="center"/>
    </xf>
    <xf numFmtId="0" fontId="24" fillId="0" borderId="17" xfId="57" applyFont="1" applyBorder="1" applyAlignment="1">
      <alignment horizontal="center" vertical="center"/>
    </xf>
    <xf numFmtId="0" fontId="1" fillId="0" borderId="17" xfId="57" applyFont="1" applyBorder="1" applyAlignment="1">
      <alignment horizontal="center" vertical="center"/>
    </xf>
    <xf numFmtId="0" fontId="14" fillId="22" borderId="1" xfId="57" applyFont="1" applyFill="1" applyBorder="1" applyAlignment="1">
      <alignment horizontal="center" vertical="center"/>
    </xf>
    <xf numFmtId="0" fontId="16" fillId="22" borderId="0" xfId="57" applyFont="1" applyFill="1" applyBorder="1" applyAlignment="1">
      <alignment horizontal="center" vertical="center"/>
    </xf>
    <xf numFmtId="49" fontId="12" fillId="22" borderId="45" xfId="57" applyNumberFormat="1" applyFont="1" applyFill="1" applyBorder="1" applyAlignment="1">
      <alignment horizontal="center" vertical="center"/>
    </xf>
    <xf numFmtId="49" fontId="12" fillId="22" borderId="21" xfId="57" applyNumberFormat="1" applyFont="1" applyFill="1" applyBorder="1" applyAlignment="1">
      <alignment horizontal="center" vertical="center"/>
    </xf>
    <xf numFmtId="49" fontId="11" fillId="22" borderId="45" xfId="57" applyNumberFormat="1" applyFont="1" applyFill="1" applyBorder="1" applyAlignment="1">
      <alignment horizontal="center" vertical="center"/>
    </xf>
    <xf numFmtId="49" fontId="12" fillId="22" borderId="48" xfId="57" applyNumberFormat="1" applyFont="1" applyFill="1" applyBorder="1" applyAlignment="1">
      <alignment horizontal="center" vertical="center"/>
    </xf>
    <xf numFmtId="49" fontId="12" fillId="22" borderId="43" xfId="57" applyNumberFormat="1" applyFont="1" applyFill="1" applyBorder="1" applyAlignment="1">
      <alignment horizontal="center" vertical="center"/>
    </xf>
    <xf numFmtId="0" fontId="30" fillId="0" borderId="2" xfId="0" applyFont="1" applyBorder="1" applyAlignment="1">
      <alignment horizontal="left" vertical="center"/>
    </xf>
    <xf numFmtId="0" fontId="27" fillId="0" borderId="0" xfId="57" applyFont="1" applyAlignment="1">
      <alignment horizontal="center" vertical="center"/>
    </xf>
    <xf numFmtId="0" fontId="29" fillId="0" borderId="0" xfId="57" applyFont="1" applyAlignment="1">
      <alignment horizontal="center" vertical="center"/>
    </xf>
    <xf numFmtId="0" fontId="24" fillId="22" borderId="11" xfId="57" applyFont="1" applyFill="1" applyBorder="1" applyAlignment="1">
      <alignment horizontal="center" vertical="center"/>
    </xf>
    <xf numFmtId="0" fontId="24" fillId="22" borderId="0" xfId="57" applyFont="1" applyFill="1" applyAlignment="1">
      <alignment horizontal="center" vertical="center"/>
    </xf>
    <xf numFmtId="0" fontId="11" fillId="12" borderId="0" xfId="57" applyFont="1" applyFill="1" applyAlignment="1">
      <alignment horizontal="center" vertical="center"/>
    </xf>
    <xf numFmtId="0" fontId="14" fillId="0" borderId="108" xfId="57" applyFont="1" applyFill="1" applyBorder="1" applyAlignment="1">
      <alignment horizontal="center" vertical="center"/>
    </xf>
    <xf numFmtId="0" fontId="11" fillId="12" borderId="0" xfId="57" applyFont="1" applyFill="1" applyAlignment="1">
      <alignment vertical="center"/>
    </xf>
    <xf numFmtId="0" fontId="11" fillId="0" borderId="0" xfId="57" applyFont="1" applyFill="1" applyBorder="1" applyAlignment="1">
      <alignment horizontal="center" vertical="center"/>
    </xf>
    <xf numFmtId="0" fontId="43" fillId="22" borderId="108" xfId="57" applyFont="1" applyFill="1" applyBorder="1" applyAlignment="1">
      <alignment horizontal="center" vertical="center"/>
    </xf>
    <xf numFmtId="0" fontId="42" fillId="12" borderId="0" xfId="57" applyFont="1" applyFill="1" applyBorder="1" applyAlignment="1">
      <alignment vertical="center"/>
    </xf>
    <xf numFmtId="0" fontId="42" fillId="0" borderId="0" xfId="57" applyFont="1" applyFill="1" applyBorder="1" applyAlignment="1">
      <alignment vertical="center"/>
    </xf>
    <xf numFmtId="0" fontId="42" fillId="12" borderId="0" xfId="57" applyFont="1" applyFill="1" applyAlignment="1">
      <alignment vertical="center"/>
    </xf>
    <xf numFmtId="0" fontId="42" fillId="12" borderId="0" xfId="57" applyFont="1" applyFill="1" applyAlignment="1">
      <alignment horizontal="right" vertical="center"/>
    </xf>
    <xf numFmtId="165" fontId="42" fillId="12" borderId="0" xfId="57" applyNumberFormat="1" applyFont="1" applyFill="1" applyAlignment="1">
      <alignment horizontal="center" vertical="center"/>
    </xf>
    <xf numFmtId="0" fontId="42" fillId="22" borderId="109" xfId="57" applyNumberFormat="1" applyFont="1" applyFill="1" applyBorder="1" applyAlignment="1">
      <alignment horizontal="center" vertical="center"/>
    </xf>
    <xf numFmtId="0" fontId="42" fillId="12" borderId="0" xfId="57" applyNumberFormat="1" applyFont="1" applyFill="1" applyBorder="1" applyAlignment="1">
      <alignment vertical="center"/>
    </xf>
    <xf numFmtId="0" fontId="42" fillId="0" borderId="0" xfId="57" applyNumberFormat="1" applyFont="1" applyFill="1" applyBorder="1" applyAlignment="1">
      <alignment vertical="center"/>
    </xf>
    <xf numFmtId="0" fontId="0" fillId="38" borderId="0" xfId="0" applyFill="1"/>
    <xf numFmtId="0" fontId="12" fillId="12" borderId="67" xfId="57" applyFont="1" applyFill="1" applyBorder="1" applyAlignment="1">
      <alignment horizontal="center" vertical="center"/>
    </xf>
    <xf numFmtId="0" fontId="1" fillId="0" borderId="0" xfId="57" applyFont="1" applyAlignment="1">
      <alignment horizontal="center" vertical="center"/>
    </xf>
    <xf numFmtId="0" fontId="1" fillId="25" borderId="0" xfId="57" applyFont="1" applyFill="1" applyAlignment="1">
      <alignment vertical="center"/>
    </xf>
    <xf numFmtId="0" fontId="23" fillId="25" borderId="0" xfId="57" applyFont="1" applyFill="1" applyBorder="1" applyAlignment="1">
      <alignment horizontal="center" vertical="center"/>
    </xf>
    <xf numFmtId="0" fontId="1" fillId="25" borderId="0" xfId="57" applyFont="1" applyFill="1" applyBorder="1" applyAlignment="1">
      <alignment horizontal="center" vertical="center"/>
    </xf>
    <xf numFmtId="0" fontId="8" fillId="0" borderId="0" xfId="57" applyFont="1" applyFill="1" applyBorder="1" applyAlignment="1">
      <alignment horizontal="center" vertical="center"/>
    </xf>
    <xf numFmtId="0" fontId="1" fillId="0" borderId="0" xfId="57" applyFont="1" applyAlignment="1">
      <alignment horizontal="right" vertical="center"/>
    </xf>
    <xf numFmtId="0" fontId="1" fillId="25" borderId="0" xfId="57" applyFont="1" applyFill="1" applyAlignment="1">
      <alignment horizontal="center" vertical="center"/>
    </xf>
    <xf numFmtId="0" fontId="1" fillId="0" borderId="0" xfId="57" applyFont="1" applyFill="1" applyAlignment="1">
      <alignment vertical="center"/>
    </xf>
    <xf numFmtId="0" fontId="1" fillId="0" borderId="0" xfId="57" applyFont="1" applyFill="1" applyAlignment="1">
      <alignment horizontal="center" vertical="center"/>
    </xf>
    <xf numFmtId="0" fontId="1" fillId="25" borderId="0" xfId="57" applyFont="1" applyFill="1" applyBorder="1" applyAlignment="1">
      <alignment vertical="center"/>
    </xf>
    <xf numFmtId="0" fontId="1" fillId="25" borderId="0" xfId="57" applyFont="1" applyFill="1" applyBorder="1" applyAlignment="1">
      <alignment vertical="center" wrapText="1"/>
    </xf>
    <xf numFmtId="0" fontId="1" fillId="0" borderId="0" xfId="57" applyFont="1" applyFill="1" applyBorder="1" applyAlignment="1">
      <alignment vertical="center"/>
    </xf>
    <xf numFmtId="0" fontId="1" fillId="0" borderId="0" xfId="57" applyFont="1" applyFill="1" applyBorder="1" applyAlignment="1">
      <alignment horizontal="center" vertical="center"/>
    </xf>
    <xf numFmtId="0" fontId="46" fillId="0" borderId="0" xfId="57" applyFont="1" applyFill="1" applyBorder="1" applyAlignment="1">
      <alignment horizontal="center" vertical="center"/>
    </xf>
    <xf numFmtId="0" fontId="31" fillId="0" borderId="0" xfId="57" applyFont="1" applyFill="1" applyBorder="1" applyAlignment="1">
      <alignment horizontal="center"/>
    </xf>
    <xf numFmtId="0" fontId="31" fillId="0" borderId="0" xfId="57" applyFont="1" applyFill="1" applyBorder="1" applyAlignment="1">
      <alignment horizontal="left"/>
    </xf>
    <xf numFmtId="0" fontId="31" fillId="0" borderId="0" xfId="57" applyFont="1" applyFill="1" applyBorder="1" applyAlignment="1"/>
    <xf numFmtId="0" fontId="45" fillId="0" borderId="0" xfId="57" applyFont="1" applyFill="1" applyBorder="1" applyAlignment="1">
      <alignment horizontal="center" vertical="center" wrapText="1"/>
    </xf>
    <xf numFmtId="0" fontId="45" fillId="0" borderId="0" xfId="57" applyFont="1" applyFill="1" applyAlignment="1">
      <alignment horizontal="center" vertical="center"/>
    </xf>
    <xf numFmtId="0" fontId="1" fillId="0" borderId="0" xfId="57" applyFont="1" applyFill="1" applyBorder="1" applyAlignment="1">
      <alignment horizontal="right" vertical="center"/>
    </xf>
    <xf numFmtId="0" fontId="1" fillId="0" borderId="0" xfId="57" applyFont="1" applyFill="1" applyBorder="1" applyAlignment="1" applyProtection="1">
      <alignment horizontal="center" vertical="center"/>
      <protection locked="0"/>
    </xf>
    <xf numFmtId="0" fontId="46" fillId="0" borderId="0" xfId="57" applyFont="1" applyFill="1" applyBorder="1" applyAlignment="1" applyProtection="1">
      <alignment horizontal="center" vertical="center"/>
      <protection locked="0"/>
    </xf>
    <xf numFmtId="0" fontId="9" fillId="0" borderId="0" xfId="57" applyFont="1" applyAlignment="1">
      <alignment horizontal="left" vertical="center"/>
    </xf>
    <xf numFmtId="0" fontId="1" fillId="0" borderId="0" xfId="57" applyFont="1" applyFill="1" applyBorder="1" applyAlignment="1">
      <alignment vertical="center" textRotation="90" wrapText="1"/>
    </xf>
    <xf numFmtId="9" fontId="1" fillId="0" borderId="0" xfId="1" applyFont="1" applyFill="1" applyBorder="1" applyAlignment="1">
      <alignment horizontal="center" vertical="center"/>
    </xf>
    <xf numFmtId="0" fontId="8" fillId="0" borderId="0" xfId="3" applyFont="1" applyFill="1" applyBorder="1" applyAlignment="1">
      <alignment horizontal="left" vertical="center"/>
    </xf>
    <xf numFmtId="0" fontId="1" fillId="0" borderId="0" xfId="57" applyNumberFormat="1" applyFont="1" applyFill="1" applyBorder="1" applyAlignment="1">
      <alignment horizontal="center" vertical="center"/>
    </xf>
    <xf numFmtId="0" fontId="24" fillId="0" borderId="1" xfId="57" applyFont="1" applyBorder="1" applyAlignment="1">
      <alignment horizontal="center" vertical="center"/>
    </xf>
    <xf numFmtId="0" fontId="12" fillId="12" borderId="0" xfId="57" applyFont="1" applyFill="1" applyAlignment="1">
      <alignment vertical="center" textRotation="90"/>
    </xf>
    <xf numFmtId="0" fontId="34" fillId="0" borderId="77" xfId="57" applyNumberFormat="1" applyFont="1" applyFill="1" applyBorder="1" applyAlignment="1">
      <alignment horizontal="center" vertical="center"/>
    </xf>
    <xf numFmtId="0" fontId="12" fillId="12" borderId="0" xfId="57" applyFont="1" applyFill="1" applyAlignment="1">
      <alignment vertical="center" textRotation="90"/>
    </xf>
    <xf numFmtId="0" fontId="34" fillId="0" borderId="77" xfId="61" applyNumberFormat="1" applyFont="1" applyFill="1" applyBorder="1" applyAlignment="1">
      <alignment horizontal="center" vertical="center"/>
    </xf>
    <xf numFmtId="0" fontId="0" fillId="0" borderId="0" xfId="0" applyAlignment="1">
      <alignment horizontal="center" vertical="center" wrapText="1"/>
    </xf>
    <xf numFmtId="0" fontId="24" fillId="0" borderId="0" xfId="57" applyFont="1" applyBorder="1" applyAlignment="1">
      <alignment horizontal="center" vertical="center"/>
    </xf>
    <xf numFmtId="0" fontId="0" fillId="0" borderId="1" xfId="0" applyNumberFormat="1" applyBorder="1" applyAlignment="1">
      <alignment horizontal="center" vertical="center"/>
    </xf>
    <xf numFmtId="0" fontId="0" fillId="0" borderId="0" xfId="0" applyAlignment="1">
      <alignment horizontal="center" vertical="center"/>
    </xf>
    <xf numFmtId="0" fontId="5" fillId="0" borderId="1" xfId="0" applyNumberFormat="1" applyFont="1" applyBorder="1" applyAlignment="1" applyProtection="1">
      <alignment horizontal="center" vertical="center" wrapText="1"/>
    </xf>
    <xf numFmtId="0" fontId="39" fillId="22" borderId="9" xfId="61" applyFont="1" applyFill="1" applyBorder="1" applyAlignment="1" applyProtection="1">
      <alignment horizontal="center" vertical="center"/>
      <protection locked="0"/>
    </xf>
    <xf numFmtId="0" fontId="28" fillId="0" borderId="9" xfId="61" applyFont="1" applyBorder="1" applyAlignment="1">
      <alignment horizontal="center" vertical="center"/>
    </xf>
    <xf numFmtId="0" fontId="24" fillId="2" borderId="0" xfId="61" applyFont="1" applyFill="1" applyBorder="1" applyAlignment="1">
      <alignment horizontal="center" vertical="center"/>
    </xf>
    <xf numFmtId="0" fontId="24" fillId="2" borderId="0" xfId="61" applyFont="1" applyFill="1" applyAlignment="1">
      <alignment vertical="center"/>
    </xf>
    <xf numFmtId="0" fontId="24" fillId="2" borderId="87" xfId="61" applyFont="1" applyFill="1" applyBorder="1" applyAlignment="1">
      <alignment horizontal="center" vertical="center"/>
    </xf>
    <xf numFmtId="0" fontId="24" fillId="2" borderId="0" xfId="61" applyFont="1" applyFill="1" applyBorder="1" applyAlignment="1">
      <alignment vertical="center"/>
    </xf>
    <xf numFmtId="0" fontId="24" fillId="2" borderId="0" xfId="61" applyFont="1" applyFill="1" applyBorder="1" applyAlignment="1" applyProtection="1">
      <alignment vertical="center"/>
      <protection locked="0"/>
    </xf>
    <xf numFmtId="0" fontId="28" fillId="2" borderId="0" xfId="61" applyFont="1" applyFill="1" applyBorder="1" applyAlignment="1" applyProtection="1">
      <alignment horizontal="center" vertical="center"/>
      <protection locked="0"/>
    </xf>
    <xf numFmtId="0" fontId="28" fillId="2" borderId="29" xfId="61" applyFont="1" applyFill="1" applyBorder="1" applyAlignment="1" applyProtection="1">
      <alignment horizontal="center" vertical="center"/>
      <protection locked="0"/>
    </xf>
    <xf numFmtId="0" fontId="24" fillId="2" borderId="0" xfId="61" applyFont="1" applyFill="1" applyAlignment="1">
      <alignment horizontal="center" vertical="center"/>
    </xf>
    <xf numFmtId="0" fontId="29" fillId="0" borderId="14" xfId="61" applyFont="1" applyBorder="1" applyAlignment="1">
      <alignment horizontal="center" vertical="center"/>
    </xf>
    <xf numFmtId="0" fontId="24" fillId="22" borderId="14" xfId="61" applyFont="1" applyFill="1" applyBorder="1" applyAlignment="1" applyProtection="1">
      <alignment horizontal="center" vertical="center"/>
      <protection locked="0"/>
    </xf>
    <xf numFmtId="0" fontId="39" fillId="2" borderId="87" xfId="61" applyFont="1" applyFill="1" applyBorder="1" applyAlignment="1" applyProtection="1">
      <alignment horizontal="center" vertical="center"/>
      <protection locked="0"/>
    </xf>
    <xf numFmtId="0" fontId="28" fillId="2" borderId="130" xfId="61" applyFont="1" applyFill="1" applyBorder="1" applyAlignment="1" applyProtection="1">
      <alignment horizontal="center" vertical="center"/>
      <protection locked="0"/>
    </xf>
    <xf numFmtId="0" fontId="28" fillId="0" borderId="83" xfId="0" applyFont="1" applyBorder="1" applyAlignment="1">
      <alignment horizontal="center" vertical="center"/>
    </xf>
    <xf numFmtId="0" fontId="28" fillId="22" borderId="94" xfId="61" applyFont="1" applyFill="1" applyBorder="1" applyAlignment="1" applyProtection="1">
      <alignment horizontal="center" vertical="center"/>
      <protection locked="0"/>
    </xf>
    <xf numFmtId="0" fontId="0" fillId="0" borderId="0" xfId="0"/>
    <xf numFmtId="0" fontId="7" fillId="0" borderId="0" xfId="0" applyFont="1"/>
    <xf numFmtId="0" fontId="49" fillId="12" borderId="0" xfId="57" applyNumberFormat="1" applyFont="1" applyFill="1" applyBorder="1" applyAlignment="1">
      <alignment vertical="top"/>
    </xf>
    <xf numFmtId="0" fontId="13" fillId="12" borderId="0" xfId="57" applyNumberFormat="1" applyFont="1" applyFill="1" applyAlignment="1">
      <alignment horizontal="center" vertical="center"/>
    </xf>
    <xf numFmtId="0" fontId="24" fillId="2" borderId="87" xfId="61" applyFont="1" applyFill="1" applyBorder="1" applyAlignment="1">
      <alignment horizontal="center" vertical="center"/>
    </xf>
    <xf numFmtId="0" fontId="39" fillId="2" borderId="83" xfId="61" applyFont="1" applyFill="1" applyBorder="1" applyAlignment="1" applyProtection="1">
      <alignment horizontal="center" vertical="center"/>
      <protection locked="0"/>
    </xf>
    <xf numFmtId="0" fontId="29" fillId="0" borderId="14" xfId="61" applyFont="1" applyBorder="1" applyAlignment="1">
      <alignment horizontal="center" vertical="center"/>
    </xf>
    <xf numFmtId="0" fontId="24" fillId="2" borderId="33" xfId="61" applyFont="1" applyFill="1" applyBorder="1" applyAlignment="1">
      <alignment horizontal="center" vertical="center"/>
    </xf>
    <xf numFmtId="0" fontId="39" fillId="2" borderId="85" xfId="61" applyFont="1" applyFill="1" applyBorder="1" applyAlignment="1" applyProtection="1">
      <alignment horizontal="center" vertical="center"/>
      <protection locked="0"/>
    </xf>
    <xf numFmtId="0" fontId="39" fillId="2" borderId="29" xfId="61" applyFont="1" applyFill="1" applyBorder="1" applyAlignment="1" applyProtection="1">
      <alignment horizontal="center" vertical="center"/>
      <protection locked="0"/>
    </xf>
    <xf numFmtId="0" fontId="39" fillId="2" borderId="130" xfId="61" applyFont="1" applyFill="1" applyBorder="1" applyAlignment="1" applyProtection="1">
      <alignment horizontal="center" vertical="center"/>
      <protection locked="0"/>
    </xf>
    <xf numFmtId="0" fontId="24" fillId="22" borderId="14" xfId="61" applyFont="1" applyFill="1" applyBorder="1" applyAlignment="1" applyProtection="1">
      <alignment horizontal="center" vertical="center"/>
      <protection locked="0"/>
    </xf>
    <xf numFmtId="49" fontId="49" fillId="12" borderId="0" xfId="57" applyNumberFormat="1" applyFont="1" applyFill="1" applyBorder="1" applyAlignment="1"/>
    <xf numFmtId="49" fontId="49" fillId="12" borderId="58" xfId="57" applyNumberFormat="1" applyFont="1" applyFill="1" applyBorder="1" applyAlignment="1">
      <alignment wrapText="1"/>
    </xf>
    <xf numFmtId="0" fontId="36" fillId="0" borderId="0" xfId="57" applyFont="1" applyFill="1" applyBorder="1" applyAlignment="1">
      <alignment vertical="center"/>
    </xf>
    <xf numFmtId="0" fontId="13" fillId="12" borderId="0" xfId="61" applyFont="1" applyFill="1" applyAlignment="1">
      <alignment horizontal="right" vertical="center"/>
    </xf>
    <xf numFmtId="0" fontId="34" fillId="0" borderId="77" xfId="61" applyNumberFormat="1" applyFont="1" applyFill="1" applyBorder="1" applyAlignment="1">
      <alignment horizontal="center" vertical="center"/>
    </xf>
    <xf numFmtId="0" fontId="51" fillId="0" borderId="0" xfId="0" applyFont="1"/>
    <xf numFmtId="0" fontId="50" fillId="0" borderId="0" xfId="0" applyFont="1" applyAlignment="1">
      <alignment horizontal="right"/>
    </xf>
    <xf numFmtId="0" fontId="50" fillId="0" borderId="81" xfId="0" applyFont="1" applyBorder="1" applyAlignment="1">
      <alignment horizontal="center" vertical="center"/>
    </xf>
    <xf numFmtId="11" fontId="50" fillId="0" borderId="81" xfId="0" applyNumberFormat="1" applyFont="1" applyBorder="1" applyAlignment="1">
      <alignment horizontal="center" vertical="center"/>
    </xf>
    <xf numFmtId="0" fontId="51" fillId="0" borderId="131" xfId="0" applyNumberFormat="1" applyFont="1" applyBorder="1" applyAlignment="1">
      <alignment vertical="top" wrapText="1"/>
    </xf>
    <xf numFmtId="0" fontId="51" fillId="0" borderId="0" xfId="0" applyFont="1" applyAlignment="1">
      <alignment wrapText="1"/>
    </xf>
    <xf numFmtId="0" fontId="53" fillId="39" borderId="132" xfId="0" applyNumberFormat="1" applyFont="1" applyFill="1" applyBorder="1" applyAlignment="1">
      <alignment vertical="top" wrapText="1"/>
    </xf>
    <xf numFmtId="0" fontId="51" fillId="39" borderId="132" xfId="0" applyNumberFormat="1" applyFont="1" applyFill="1" applyBorder="1" applyAlignment="1">
      <alignment vertical="top" wrapText="1"/>
    </xf>
    <xf numFmtId="0" fontId="51" fillId="0" borderId="0" xfId="0" applyNumberFormat="1" applyFont="1" applyAlignment="1">
      <alignment wrapText="1"/>
    </xf>
    <xf numFmtId="0" fontId="0" fillId="0" borderId="0" xfId="0" applyAlignment="1">
      <alignment horizontal="center" vertical="center" textRotation="90"/>
    </xf>
    <xf numFmtId="0" fontId="0" fillId="0" borderId="0" xfId="0" applyAlignment="1">
      <alignment horizontal="center" vertical="center" wrapText="1"/>
    </xf>
    <xf numFmtId="0" fontId="0" fillId="0" borderId="1" xfId="0" applyBorder="1" applyAlignment="1">
      <alignment horizontal="right" vertical="center"/>
    </xf>
    <xf numFmtId="0" fontId="0" fillId="0" borderId="1" xfId="0" applyBorder="1" applyAlignment="1" applyProtection="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11" fontId="5" fillId="0" borderId="3" xfId="0" applyNumberFormat="1" applyFont="1" applyBorder="1" applyAlignment="1">
      <alignment horizontal="center" vertical="center" wrapText="1"/>
    </xf>
    <xf numFmtId="11" fontId="5" fillId="0" borderId="4" xfId="0" applyNumberFormat="1" applyFont="1" applyBorder="1" applyAlignment="1">
      <alignment horizontal="center" vertical="center" wrapText="1"/>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0" fillId="0" borderId="2"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horizontal="center" vertical="center"/>
    </xf>
    <xf numFmtId="0" fontId="0" fillId="0" borderId="1" xfId="0" applyBorder="1" applyAlignment="1">
      <alignment horizontal="center" vertical="center" textRotation="90"/>
    </xf>
    <xf numFmtId="0" fontId="0" fillId="0" borderId="12" xfId="0" applyBorder="1" applyAlignment="1">
      <alignment horizontal="left" vertical="center"/>
    </xf>
    <xf numFmtId="0" fontId="0" fillId="0" borderId="83" xfId="0" applyBorder="1" applyAlignment="1">
      <alignment horizontal="left" vertical="center"/>
    </xf>
    <xf numFmtId="0" fontId="26" fillId="0" borderId="0" xfId="57" applyFont="1" applyBorder="1" applyAlignment="1">
      <alignment horizontal="center" vertical="center"/>
    </xf>
    <xf numFmtId="0" fontId="24" fillId="0" borderId="0" xfId="57" applyFont="1" applyAlignment="1">
      <alignment horizontal="center" vertical="center"/>
    </xf>
    <xf numFmtId="0" fontId="24" fillId="2" borderId="83" xfId="57" applyFont="1" applyFill="1" applyBorder="1" applyAlignment="1">
      <alignment horizontal="center" vertical="center"/>
    </xf>
    <xf numFmtId="0" fontId="29" fillId="0" borderId="0" xfId="57" applyFont="1" applyAlignment="1">
      <alignment horizontal="center" vertical="center"/>
    </xf>
    <xf numFmtId="0" fontId="26" fillId="0" borderId="0" xfId="57" applyFont="1" applyAlignment="1">
      <alignment horizontal="center" vertical="center"/>
    </xf>
    <xf numFmtId="0" fontId="24" fillId="2" borderId="29" xfId="57" applyFont="1" applyFill="1" applyBorder="1" applyAlignment="1">
      <alignment horizontal="center" vertical="center"/>
    </xf>
    <xf numFmtId="0" fontId="24" fillId="0" borderId="91" xfId="57" applyFont="1" applyBorder="1" applyAlignment="1">
      <alignment horizontal="center" vertical="center" wrapText="1"/>
    </xf>
    <xf numFmtId="0" fontId="24" fillId="0" borderId="92" xfId="57" applyFont="1" applyBorder="1" applyAlignment="1">
      <alignment horizontal="center" vertical="center" wrapText="1"/>
    </xf>
    <xf numFmtId="0" fontId="24" fillId="0" borderId="93" xfId="57" applyFont="1" applyBorder="1" applyAlignment="1">
      <alignment horizontal="center" vertical="center" wrapText="1"/>
    </xf>
    <xf numFmtId="0" fontId="24" fillId="0" borderId="0" xfId="57" applyFont="1" applyBorder="1" applyAlignment="1">
      <alignment horizontal="center" vertical="center" textRotation="90" wrapText="1"/>
    </xf>
    <xf numFmtId="0" fontId="24" fillId="0" borderId="15" xfId="57" applyFont="1" applyBorder="1" applyAlignment="1">
      <alignment horizontal="center" vertical="center"/>
    </xf>
    <xf numFmtId="0" fontId="24" fillId="0" borderId="18" xfId="57" applyFont="1" applyBorder="1" applyAlignment="1">
      <alignment horizontal="center" vertical="center"/>
    </xf>
    <xf numFmtId="0" fontId="24" fillId="0" borderId="12" xfId="57" applyFont="1" applyBorder="1" applyAlignment="1">
      <alignment horizontal="center" vertical="center"/>
    </xf>
    <xf numFmtId="0" fontId="24" fillId="0" borderId="83" xfId="57" applyFont="1" applyBorder="1" applyAlignment="1">
      <alignment horizontal="center" vertical="center"/>
    </xf>
    <xf numFmtId="0" fontId="24" fillId="0" borderId="84" xfId="57" applyFont="1" applyBorder="1" applyAlignment="1">
      <alignment horizontal="center" vertical="center"/>
    </xf>
    <xf numFmtId="0" fontId="24" fillId="11" borderId="96" xfId="57" applyFont="1" applyFill="1" applyBorder="1" applyAlignment="1">
      <alignment horizontal="left" vertical="center" wrapText="1"/>
    </xf>
    <xf numFmtId="0" fontId="24" fillId="11" borderId="7" xfId="57" applyFont="1" applyFill="1" applyBorder="1" applyAlignment="1">
      <alignment horizontal="left" vertical="center" wrapText="1"/>
    </xf>
    <xf numFmtId="0" fontId="24" fillId="0" borderId="0" xfId="57" applyFont="1" applyAlignment="1">
      <alignment horizontal="center" vertical="center" textRotation="90" wrapText="1"/>
    </xf>
    <xf numFmtId="0" fontId="24" fillId="0" borderId="5" xfId="57" applyFont="1" applyBorder="1" applyAlignment="1">
      <alignment horizontal="center" vertical="center" textRotation="90" wrapText="1"/>
    </xf>
    <xf numFmtId="0" fontId="24" fillId="21" borderId="2" xfId="57" applyFont="1" applyFill="1" applyBorder="1" applyAlignment="1">
      <alignment horizontal="left" vertical="center"/>
    </xf>
    <xf numFmtId="0" fontId="24" fillId="21" borderId="0" xfId="57" applyFont="1" applyFill="1" applyBorder="1" applyAlignment="1">
      <alignment horizontal="left" vertical="center"/>
    </xf>
    <xf numFmtId="0" fontId="24" fillId="0" borderId="1" xfId="57" applyFont="1" applyBorder="1" applyAlignment="1">
      <alignment horizontal="center" vertical="center"/>
    </xf>
    <xf numFmtId="0" fontId="24" fillId="6" borderId="95" xfId="57" applyFont="1" applyFill="1" applyBorder="1" applyAlignment="1">
      <alignment horizontal="left" vertical="center" wrapText="1"/>
    </xf>
    <xf numFmtId="0" fontId="24" fillId="6" borderId="8" xfId="57" applyFont="1" applyFill="1" applyBorder="1" applyAlignment="1">
      <alignment horizontal="left" vertical="center" wrapText="1"/>
    </xf>
    <xf numFmtId="0" fontId="24" fillId="7" borderId="96" xfId="57" applyFont="1" applyFill="1" applyBorder="1" applyAlignment="1">
      <alignment horizontal="left" vertical="center" wrapText="1"/>
    </xf>
    <xf numFmtId="0" fontId="24" fillId="7" borderId="7" xfId="57" applyFont="1" applyFill="1" applyBorder="1" applyAlignment="1">
      <alignment horizontal="left" vertical="center" wrapText="1"/>
    </xf>
    <xf numFmtId="0" fontId="24" fillId="8" borderId="95" xfId="57" applyFont="1" applyFill="1" applyBorder="1" applyAlignment="1">
      <alignment horizontal="left" vertical="center" wrapText="1"/>
    </xf>
    <xf numFmtId="0" fontId="24" fillId="8" borderId="8" xfId="57" applyFont="1" applyFill="1" applyBorder="1" applyAlignment="1">
      <alignment horizontal="left" vertical="center" wrapText="1"/>
    </xf>
    <xf numFmtId="0" fontId="24" fillId="9" borderId="96" xfId="57" applyFont="1" applyFill="1" applyBorder="1" applyAlignment="1">
      <alignment horizontal="left" vertical="center" wrapText="1"/>
    </xf>
    <xf numFmtId="0" fontId="24" fillId="9" borderId="7" xfId="57" applyFont="1" applyFill="1" applyBorder="1" applyAlignment="1">
      <alignment horizontal="left" vertical="center" wrapText="1"/>
    </xf>
    <xf numFmtId="0" fontId="24" fillId="10" borderId="95" xfId="57" applyFont="1" applyFill="1" applyBorder="1" applyAlignment="1">
      <alignment horizontal="left" vertical="center" wrapText="1"/>
    </xf>
    <xf numFmtId="0" fontId="24" fillId="10" borderId="8" xfId="57" applyFont="1" applyFill="1" applyBorder="1" applyAlignment="1">
      <alignment horizontal="left" vertical="center" wrapText="1"/>
    </xf>
    <xf numFmtId="0" fontId="24" fillId="5" borderId="97" xfId="57" applyFont="1" applyFill="1" applyBorder="1" applyAlignment="1">
      <alignment horizontal="left" vertical="center" wrapText="1"/>
    </xf>
    <xf numFmtId="0" fontId="24" fillId="5" borderId="98" xfId="57" applyFont="1" applyFill="1" applyBorder="1" applyAlignment="1">
      <alignment horizontal="left" vertical="center" wrapText="1"/>
    </xf>
    <xf numFmtId="0" fontId="24" fillId="4" borderId="97" xfId="57" applyFont="1" applyFill="1" applyBorder="1" applyAlignment="1">
      <alignment horizontal="left" vertical="center" wrapText="1"/>
    </xf>
    <xf numFmtId="0" fontId="24" fillId="4" borderId="98" xfId="57" applyFont="1" applyFill="1" applyBorder="1" applyAlignment="1">
      <alignment horizontal="left" vertical="center" wrapText="1"/>
    </xf>
    <xf numFmtId="0" fontId="1" fillId="0" borderId="48" xfId="57" applyFont="1" applyBorder="1" applyAlignment="1">
      <alignment horizontal="center" vertical="center"/>
    </xf>
    <xf numFmtId="0" fontId="1" fillId="0" borderId="48" xfId="57" applyBorder="1" applyAlignment="1">
      <alignment horizontal="center" vertical="center"/>
    </xf>
    <xf numFmtId="0" fontId="26" fillId="0" borderId="0" xfId="57" applyFont="1" applyFill="1" applyBorder="1" applyAlignment="1">
      <alignment horizontal="center" vertical="center"/>
    </xf>
    <xf numFmtId="0" fontId="29" fillId="2" borderId="0" xfId="57" applyFont="1" applyFill="1" applyAlignment="1">
      <alignment horizontal="center" vertical="center" textRotation="255"/>
    </xf>
    <xf numFmtId="0" fontId="1" fillId="0" borderId="39" xfId="57" applyFont="1" applyBorder="1" applyAlignment="1">
      <alignment horizontal="center" vertical="center"/>
    </xf>
    <xf numFmtId="0" fontId="1" fillId="0" borderId="0" xfId="57" applyFont="1" applyAlignment="1">
      <alignment horizontal="center" vertical="center"/>
    </xf>
    <xf numFmtId="0" fontId="1" fillId="0" borderId="0" xfId="57" applyAlignment="1">
      <alignment horizontal="center" vertical="center"/>
    </xf>
    <xf numFmtId="0" fontId="24" fillId="0" borderId="0" xfId="57" applyFont="1" applyFill="1" applyBorder="1" applyAlignment="1">
      <alignment horizontal="center" vertical="center"/>
    </xf>
    <xf numFmtId="0" fontId="24" fillId="0" borderId="0" xfId="57" applyFont="1" applyFill="1" applyBorder="1" applyAlignment="1">
      <alignment horizontal="center" vertical="center" textRotation="90" wrapText="1"/>
    </xf>
    <xf numFmtId="0" fontId="24" fillId="0" borderId="0" xfId="57" applyFont="1" applyFill="1" applyBorder="1" applyAlignment="1">
      <alignment horizontal="left" vertical="center"/>
    </xf>
    <xf numFmtId="0" fontId="11" fillId="0" borderId="0" xfId="57" applyFont="1" applyFill="1" applyBorder="1" applyAlignment="1">
      <alignment horizontal="left" vertical="center" wrapText="1"/>
    </xf>
    <xf numFmtId="0" fontId="23" fillId="0" borderId="0" xfId="57" applyFont="1" applyFill="1" applyBorder="1" applyAlignment="1">
      <alignment horizontal="center" vertical="top"/>
    </xf>
    <xf numFmtId="0" fontId="5" fillId="26" borderId="0" xfId="57" applyFont="1" applyFill="1" applyAlignment="1">
      <alignment horizontal="center" vertical="center" textRotation="255"/>
    </xf>
    <xf numFmtId="0" fontId="23" fillId="25" borderId="0" xfId="57" applyFont="1" applyFill="1" applyAlignment="1">
      <alignment horizontal="center" vertical="center"/>
    </xf>
    <xf numFmtId="0" fontId="1" fillId="0" borderId="62" xfId="57" applyFont="1" applyBorder="1" applyAlignment="1">
      <alignment horizontal="center" vertical="center"/>
    </xf>
    <xf numFmtId="0" fontId="1" fillId="0" borderId="0" xfId="57" applyFont="1" applyBorder="1" applyAlignment="1">
      <alignment horizontal="center" vertical="center"/>
    </xf>
    <xf numFmtId="0" fontId="1" fillId="21" borderId="0" xfId="57" applyFont="1" applyFill="1" applyBorder="1" applyAlignment="1">
      <alignment horizontal="center" vertical="center"/>
    </xf>
    <xf numFmtId="0" fontId="12" fillId="8" borderId="0" xfId="57" applyFont="1" applyFill="1" applyBorder="1" applyAlignment="1">
      <alignment horizontal="center" vertical="center" wrapText="1"/>
    </xf>
    <xf numFmtId="0" fontId="12" fillId="5" borderId="0" xfId="57" applyFont="1" applyFill="1" applyBorder="1" applyAlignment="1">
      <alignment horizontal="center" vertical="center" wrapText="1"/>
    </xf>
    <xf numFmtId="0" fontId="12" fillId="6" borderId="0" xfId="57" applyFont="1" applyFill="1" applyBorder="1" applyAlignment="1">
      <alignment horizontal="center" vertical="center" wrapText="1"/>
    </xf>
    <xf numFmtId="0" fontId="12" fillId="9" borderId="0" xfId="57" applyFont="1" applyFill="1" applyBorder="1" applyAlignment="1">
      <alignment horizontal="center" vertical="center" wrapText="1"/>
    </xf>
    <xf numFmtId="0" fontId="12" fillId="4" borderId="0" xfId="57" applyFont="1" applyFill="1" applyBorder="1" applyAlignment="1">
      <alignment horizontal="center" vertical="center" wrapText="1"/>
    </xf>
    <xf numFmtId="0" fontId="12" fillId="7" borderId="0" xfId="57" applyFont="1" applyFill="1" applyBorder="1" applyAlignment="1">
      <alignment horizontal="center" vertical="center" wrapText="1"/>
    </xf>
    <xf numFmtId="0" fontId="12" fillId="10" borderId="0" xfId="57" applyFont="1" applyFill="1" applyBorder="1" applyAlignment="1">
      <alignment horizontal="center" vertical="center" wrapText="1"/>
    </xf>
    <xf numFmtId="0" fontId="12" fillId="11" borderId="0" xfId="57" applyFont="1" applyFill="1" applyBorder="1" applyAlignment="1">
      <alignment horizontal="center" vertical="center" wrapText="1"/>
    </xf>
    <xf numFmtId="0" fontId="1" fillId="0" borderId="0" xfId="57" applyFont="1" applyFill="1" applyBorder="1" applyAlignment="1">
      <alignment horizontal="center" vertical="center" textRotation="90" wrapText="1"/>
    </xf>
    <xf numFmtId="0" fontId="1" fillId="0" borderId="0" xfId="57" applyFont="1" applyFill="1" applyBorder="1" applyAlignment="1">
      <alignment horizontal="center" vertical="center"/>
    </xf>
    <xf numFmtId="0" fontId="12" fillId="0" borderId="0" xfId="57" applyFont="1" applyFill="1" applyBorder="1" applyAlignment="1">
      <alignment horizontal="left" vertical="center" wrapText="1"/>
    </xf>
    <xf numFmtId="0" fontId="1" fillId="0" borderId="0" xfId="57" applyFont="1" applyFill="1" applyBorder="1" applyAlignment="1">
      <alignment horizontal="left" vertical="center"/>
    </xf>
    <xf numFmtId="0" fontId="50" fillId="0" borderId="0" xfId="0" applyFont="1" applyAlignment="1">
      <alignment horizontal="center" vertical="center"/>
    </xf>
    <xf numFmtId="0" fontId="52" fillId="0" borderId="81" xfId="0" applyFont="1" applyBorder="1" applyAlignment="1">
      <alignment horizontal="center" vertical="center"/>
    </xf>
    <xf numFmtId="49" fontId="32" fillId="0" borderId="0" xfId="57" applyNumberFormat="1" applyFont="1" applyFill="1" applyBorder="1" applyAlignment="1">
      <alignment horizontal="center" vertical="center" wrapText="1"/>
    </xf>
    <xf numFmtId="49" fontId="12" fillId="29" borderId="58" xfId="57" applyNumberFormat="1" applyFont="1" applyFill="1" applyBorder="1" applyAlignment="1">
      <alignment horizontal="center" vertical="center" wrapText="1"/>
    </xf>
    <xf numFmtId="49" fontId="12" fillId="29" borderId="0" xfId="57" applyNumberFormat="1" applyFont="1" applyFill="1" applyBorder="1" applyAlignment="1">
      <alignment horizontal="center" vertical="center"/>
    </xf>
    <xf numFmtId="49" fontId="12" fillId="29" borderId="44" xfId="57" applyNumberFormat="1" applyFont="1" applyFill="1" applyBorder="1" applyAlignment="1">
      <alignment horizontal="center" vertical="center"/>
    </xf>
    <xf numFmtId="49" fontId="12" fillId="29" borderId="81" xfId="57" applyNumberFormat="1" applyFont="1" applyFill="1" applyBorder="1" applyAlignment="1">
      <alignment horizontal="center" vertical="center"/>
    </xf>
    <xf numFmtId="0" fontId="12" fillId="29" borderId="81" xfId="57" applyNumberFormat="1" applyFont="1" applyFill="1" applyBorder="1" applyAlignment="1">
      <alignment horizontal="center" vertical="center"/>
    </xf>
    <xf numFmtId="49" fontId="12" fillId="31" borderId="58" xfId="57" applyNumberFormat="1" applyFont="1" applyFill="1" applyBorder="1" applyAlignment="1">
      <alignment horizontal="center" vertical="center" wrapText="1"/>
    </xf>
    <xf numFmtId="49" fontId="12" fillId="31" borderId="0" xfId="57" applyNumberFormat="1" applyFont="1" applyFill="1" applyBorder="1" applyAlignment="1">
      <alignment horizontal="center" vertical="center"/>
    </xf>
    <xf numFmtId="49" fontId="12" fillId="31" borderId="44" xfId="57" applyNumberFormat="1" applyFont="1" applyFill="1" applyBorder="1" applyAlignment="1">
      <alignment horizontal="center" vertical="center"/>
    </xf>
    <xf numFmtId="0" fontId="12" fillId="12" borderId="0" xfId="57" applyFont="1" applyFill="1" applyBorder="1" applyAlignment="1">
      <alignment horizontal="center" vertical="center" wrapText="1"/>
    </xf>
    <xf numFmtId="0" fontId="12" fillId="12" borderId="33" xfId="57" applyFont="1" applyFill="1" applyBorder="1" applyAlignment="1">
      <alignment horizontal="center" vertical="center" wrapText="1"/>
    </xf>
    <xf numFmtId="0" fontId="12" fillId="12" borderId="110" xfId="57" applyFont="1" applyFill="1" applyBorder="1" applyAlignment="1">
      <alignment horizontal="center" vertical="center" wrapText="1"/>
    </xf>
    <xf numFmtId="0" fontId="12" fillId="12" borderId="113" xfId="57" applyFont="1" applyFill="1" applyBorder="1" applyAlignment="1">
      <alignment horizontal="center" vertical="center" wrapText="1"/>
    </xf>
    <xf numFmtId="0" fontId="16" fillId="22" borderId="102" xfId="57" applyFont="1" applyFill="1" applyBorder="1" applyAlignment="1">
      <alignment horizontal="center" vertical="center"/>
    </xf>
    <xf numFmtId="0" fontId="16" fillId="22" borderId="103" xfId="57" applyFont="1" applyFill="1" applyBorder="1" applyAlignment="1">
      <alignment horizontal="center" vertical="center"/>
    </xf>
    <xf numFmtId="0" fontId="48" fillId="0" borderId="77" xfId="61" applyFont="1" applyFill="1" applyBorder="1" applyAlignment="1">
      <alignment horizontal="center" vertical="center" wrapText="1"/>
    </xf>
    <xf numFmtId="0" fontId="12" fillId="12" borderId="78" xfId="57" applyFont="1" applyFill="1" applyBorder="1" applyAlignment="1">
      <alignment horizontal="center" vertical="center"/>
    </xf>
    <xf numFmtId="0" fontId="12" fillId="12" borderId="79" xfId="57" applyFont="1" applyFill="1" applyBorder="1" applyAlignment="1">
      <alignment horizontal="center" vertical="center"/>
    </xf>
    <xf numFmtId="0" fontId="42" fillId="37" borderId="77" xfId="57" applyFont="1" applyFill="1" applyBorder="1" applyAlignment="1">
      <alignment horizontal="center" vertical="center"/>
    </xf>
    <xf numFmtId="0" fontId="42" fillId="35" borderId="102" xfId="57" applyFont="1" applyFill="1" applyBorder="1" applyAlignment="1">
      <alignment horizontal="center" vertical="center"/>
    </xf>
    <xf numFmtId="0" fontId="42" fillId="35" borderId="77" xfId="57" applyFont="1" applyFill="1" applyBorder="1" applyAlignment="1">
      <alignment horizontal="center" vertical="center"/>
    </xf>
    <xf numFmtId="0" fontId="13" fillId="12" borderId="102" xfId="57" applyFont="1" applyFill="1" applyBorder="1" applyAlignment="1">
      <alignment horizontal="center" vertical="center" wrapText="1"/>
    </xf>
    <xf numFmtId="0" fontId="13" fillId="12" borderId="77" xfId="57" applyFont="1" applyFill="1" applyBorder="1" applyAlignment="1">
      <alignment horizontal="center" vertical="center" wrapText="1"/>
    </xf>
    <xf numFmtId="0" fontId="13" fillId="12" borderId="103" xfId="57" applyFont="1" applyFill="1" applyBorder="1" applyAlignment="1">
      <alignment horizontal="center" vertical="center" wrapText="1"/>
    </xf>
    <xf numFmtId="0" fontId="12" fillId="12" borderId="99" xfId="57" applyFont="1" applyFill="1" applyBorder="1" applyAlignment="1">
      <alignment horizontal="center" vertical="center" wrapText="1"/>
    </xf>
    <xf numFmtId="0" fontId="12" fillId="12" borderId="100" xfId="57" applyFont="1" applyFill="1" applyBorder="1" applyAlignment="1">
      <alignment horizontal="center" vertical="center" wrapText="1"/>
    </xf>
    <xf numFmtId="0" fontId="12" fillId="12" borderId="101" xfId="57" applyFont="1" applyFill="1" applyBorder="1" applyAlignment="1">
      <alignment horizontal="center" vertical="center" wrapText="1"/>
    </xf>
    <xf numFmtId="0" fontId="42" fillId="34" borderId="102" xfId="57" applyFont="1" applyFill="1" applyBorder="1" applyAlignment="1">
      <alignment horizontal="center" vertical="center"/>
    </xf>
    <xf numFmtId="0" fontId="42" fillId="34" borderId="77" xfId="57" applyFont="1" applyFill="1" applyBorder="1" applyAlignment="1">
      <alignment horizontal="center" vertical="center"/>
    </xf>
    <xf numFmtId="0" fontId="42" fillId="36" borderId="102" xfId="57" applyFont="1" applyFill="1" applyBorder="1" applyAlignment="1">
      <alignment horizontal="center" vertical="center"/>
    </xf>
    <xf numFmtId="0" fontId="42" fillId="36" borderId="77" xfId="57" applyFont="1" applyFill="1" applyBorder="1" applyAlignment="1">
      <alignment horizontal="center" vertical="center"/>
    </xf>
    <xf numFmtId="0" fontId="12" fillId="12" borderId="0" xfId="57" applyFont="1" applyFill="1" applyAlignment="1">
      <alignment horizontal="center" vertical="center" textRotation="90"/>
    </xf>
    <xf numFmtId="0" fontId="12" fillId="29" borderId="102" xfId="57" applyNumberFormat="1" applyFont="1" applyFill="1" applyBorder="1" applyAlignment="1">
      <alignment horizontal="center" vertical="center"/>
    </xf>
    <xf numFmtId="0" fontId="12" fillId="29" borderId="77" xfId="57" applyNumberFormat="1" applyFont="1" applyFill="1" applyBorder="1" applyAlignment="1">
      <alignment horizontal="center" vertical="center"/>
    </xf>
    <xf numFmtId="0" fontId="12" fillId="29" borderId="103" xfId="57" applyNumberFormat="1" applyFont="1" applyFill="1" applyBorder="1" applyAlignment="1">
      <alignment horizontal="center" vertical="center"/>
    </xf>
    <xf numFmtId="0" fontId="12" fillId="12" borderId="82" xfId="57" applyFont="1" applyFill="1" applyBorder="1" applyAlignment="1">
      <alignment horizontal="center" vertical="center"/>
    </xf>
    <xf numFmtId="0" fontId="42" fillId="12" borderId="29" xfId="57" applyFont="1" applyFill="1" applyBorder="1" applyAlignment="1">
      <alignment horizontal="right" vertical="center" wrapText="1"/>
    </xf>
    <xf numFmtId="0" fontId="42" fillId="12" borderId="4" xfId="57" applyFont="1" applyFill="1" applyBorder="1" applyAlignment="1">
      <alignment horizontal="right" vertical="center" wrapText="1"/>
    </xf>
    <xf numFmtId="0" fontId="42" fillId="12" borderId="0" xfId="57" applyFont="1" applyFill="1" applyBorder="1" applyAlignment="1">
      <alignment horizontal="right" vertical="center" wrapText="1"/>
    </xf>
    <xf numFmtId="0" fontId="42" fillId="12" borderId="5" xfId="57" applyFont="1" applyFill="1" applyBorder="1" applyAlignment="1">
      <alignment horizontal="right" vertical="center" wrapText="1"/>
    </xf>
    <xf numFmtId="0" fontId="12" fillId="31" borderId="102" xfId="57" applyNumberFormat="1" applyFont="1" applyFill="1" applyBorder="1" applyAlignment="1">
      <alignment horizontal="center" vertical="center"/>
    </xf>
    <xf numFmtId="0" fontId="12" fillId="31" borderId="77" xfId="57" applyNumberFormat="1" applyFont="1" applyFill="1" applyBorder="1" applyAlignment="1">
      <alignment horizontal="center" vertical="center"/>
    </xf>
    <xf numFmtId="0" fontId="12" fillId="31" borderId="103" xfId="57" applyNumberFormat="1" applyFont="1" applyFill="1" applyBorder="1" applyAlignment="1">
      <alignment horizontal="center" vertical="center"/>
    </xf>
    <xf numFmtId="49" fontId="12" fillId="31" borderId="81" xfId="57" applyNumberFormat="1" applyFont="1" applyFill="1" applyBorder="1" applyAlignment="1">
      <alignment horizontal="center" vertical="center"/>
    </xf>
    <xf numFmtId="0" fontId="12" fillId="31" borderId="81" xfId="57" applyNumberFormat="1" applyFont="1" applyFill="1" applyBorder="1" applyAlignment="1">
      <alignment horizontal="center" vertical="center"/>
    </xf>
    <xf numFmtId="49" fontId="12" fillId="12" borderId="0" xfId="57" applyNumberFormat="1" applyFont="1" applyFill="1" applyBorder="1" applyAlignment="1">
      <alignment horizontal="center" vertical="center" wrapText="1"/>
    </xf>
    <xf numFmtId="49" fontId="12" fillId="12" borderId="44" xfId="57" applyNumberFormat="1" applyFont="1" applyFill="1" applyBorder="1" applyAlignment="1">
      <alignment horizontal="center" vertical="center" wrapText="1"/>
    </xf>
    <xf numFmtId="0" fontId="12" fillId="12" borderId="2" xfId="57" applyFont="1" applyFill="1" applyBorder="1" applyAlignment="1">
      <alignment horizontal="center" vertical="center" textRotation="90"/>
    </xf>
    <xf numFmtId="0" fontId="32" fillId="12" borderId="2" xfId="61" applyFont="1" applyFill="1" applyBorder="1" applyAlignment="1">
      <alignment horizontal="center" vertical="center" wrapText="1"/>
    </xf>
    <xf numFmtId="0" fontId="32" fillId="12" borderId="0" xfId="61" applyFont="1" applyFill="1" applyBorder="1" applyAlignment="1">
      <alignment horizontal="center" vertical="center" wrapText="1"/>
    </xf>
    <xf numFmtId="0" fontId="42" fillId="12" borderId="88" xfId="61" applyFont="1" applyFill="1" applyBorder="1" applyAlignment="1">
      <alignment horizontal="center" vertical="center" wrapText="1"/>
    </xf>
    <xf numFmtId="0" fontId="42" fillId="12" borderId="90" xfId="61" applyFont="1" applyFill="1" applyBorder="1" applyAlignment="1">
      <alignment horizontal="center" vertical="center" wrapText="1"/>
    </xf>
    <xf numFmtId="0" fontId="12" fillId="12" borderId="0" xfId="57" applyFont="1" applyFill="1" applyAlignment="1">
      <alignment horizontal="center" vertical="center"/>
    </xf>
    <xf numFmtId="49" fontId="14" fillId="12" borderId="115" xfId="57" applyNumberFormat="1" applyFont="1" applyFill="1" applyBorder="1" applyAlignment="1">
      <alignment horizontal="center" vertical="center"/>
    </xf>
    <xf numFmtId="49" fontId="12" fillId="30" borderId="58" xfId="57" applyNumberFormat="1" applyFont="1" applyFill="1" applyBorder="1" applyAlignment="1">
      <alignment horizontal="center" vertical="center" wrapText="1"/>
    </xf>
    <xf numFmtId="49" fontId="12" fillId="30" borderId="0" xfId="57" applyNumberFormat="1" applyFont="1" applyFill="1" applyBorder="1" applyAlignment="1">
      <alignment horizontal="center" vertical="center" wrapText="1"/>
    </xf>
    <xf numFmtId="49" fontId="12" fillId="30" borderId="44" xfId="57" applyNumberFormat="1" applyFont="1" applyFill="1" applyBorder="1" applyAlignment="1">
      <alignment horizontal="center" vertical="center" wrapText="1"/>
    </xf>
    <xf numFmtId="49" fontId="12" fillId="30" borderId="81" xfId="57" applyNumberFormat="1" applyFont="1" applyFill="1" applyBorder="1" applyAlignment="1">
      <alignment horizontal="center" vertical="center"/>
    </xf>
    <xf numFmtId="0" fontId="12" fillId="30" borderId="81" xfId="57" applyNumberFormat="1" applyFont="1" applyFill="1" applyBorder="1" applyAlignment="1">
      <alignment horizontal="center" vertical="center"/>
    </xf>
    <xf numFmtId="0" fontId="12" fillId="12" borderId="57" xfId="57" applyFont="1" applyFill="1" applyBorder="1" applyAlignment="1">
      <alignment horizontal="center" vertical="center" wrapText="1"/>
    </xf>
    <xf numFmtId="0" fontId="12" fillId="12" borderId="128" xfId="57" applyFont="1" applyFill="1" applyBorder="1" applyAlignment="1">
      <alignment horizontal="center" vertical="center" wrapText="1"/>
    </xf>
    <xf numFmtId="0" fontId="13" fillId="12" borderId="0" xfId="57" applyFont="1" applyFill="1" applyBorder="1" applyAlignment="1">
      <alignment horizontal="center" vertical="center" wrapText="1"/>
    </xf>
    <xf numFmtId="0" fontId="12" fillId="12" borderId="111" xfId="57" applyFont="1" applyFill="1" applyBorder="1" applyAlignment="1">
      <alignment horizontal="center" vertical="center"/>
    </xf>
    <xf numFmtId="0" fontId="12" fillId="12" borderId="37" xfId="57" applyFont="1" applyFill="1" applyBorder="1" applyAlignment="1">
      <alignment horizontal="center" vertical="center"/>
    </xf>
    <xf numFmtId="0" fontId="12" fillId="30" borderId="102" xfId="57" applyNumberFormat="1" applyFont="1" applyFill="1" applyBorder="1" applyAlignment="1">
      <alignment horizontal="center" vertical="center"/>
    </xf>
    <xf numFmtId="0" fontId="12" fillId="30" borderId="77" xfId="57" applyNumberFormat="1" applyFont="1" applyFill="1" applyBorder="1" applyAlignment="1">
      <alignment horizontal="center" vertical="center"/>
    </xf>
    <xf numFmtId="0" fontId="12" fillId="30" borderId="103" xfId="57" applyNumberFormat="1" applyFont="1" applyFill="1" applyBorder="1" applyAlignment="1">
      <alignment horizontal="center" vertical="center"/>
    </xf>
    <xf numFmtId="0" fontId="35" fillId="0" borderId="0" xfId="57" applyFont="1" applyAlignment="1">
      <alignment horizontal="center" vertical="center"/>
    </xf>
    <xf numFmtId="0" fontId="17" fillId="0" borderId="0" xfId="57" applyFont="1" applyAlignment="1">
      <alignment horizontal="left" vertical="center"/>
    </xf>
    <xf numFmtId="0" fontId="12" fillId="12" borderId="47" xfId="57" applyFont="1" applyFill="1" applyBorder="1" applyAlignment="1">
      <alignment horizontal="center" vertical="center"/>
    </xf>
    <xf numFmtId="0" fontId="12" fillId="12" borderId="129" xfId="57" applyFont="1" applyFill="1" applyBorder="1" applyAlignment="1">
      <alignment horizontal="center" vertical="center"/>
    </xf>
    <xf numFmtId="0" fontId="12" fillId="12" borderId="67" xfId="57" applyFont="1" applyFill="1" applyBorder="1" applyAlignment="1">
      <alignment horizontal="center" vertical="center"/>
    </xf>
    <xf numFmtId="0" fontId="11" fillId="12" borderId="70" xfId="57" applyNumberFormat="1" applyFont="1" applyFill="1" applyBorder="1" applyAlignment="1">
      <alignment horizontal="center" vertical="center"/>
    </xf>
    <xf numFmtId="0" fontId="11" fillId="12" borderId="68" xfId="57" applyNumberFormat="1" applyFont="1" applyFill="1" applyBorder="1" applyAlignment="1">
      <alignment horizontal="center" vertical="center"/>
    </xf>
    <xf numFmtId="0" fontId="11" fillId="12" borderId="69" xfId="57" applyNumberFormat="1" applyFont="1" applyFill="1" applyBorder="1" applyAlignment="1">
      <alignment horizontal="center" vertical="center"/>
    </xf>
    <xf numFmtId="0" fontId="11" fillId="12" borderId="116" xfId="57" applyNumberFormat="1" applyFont="1" applyFill="1" applyBorder="1" applyAlignment="1">
      <alignment horizontal="center" vertical="center"/>
    </xf>
    <xf numFmtId="0" fontId="11" fillId="12" borderId="52" xfId="57" applyNumberFormat="1" applyFont="1" applyFill="1" applyBorder="1" applyAlignment="1">
      <alignment horizontal="center" vertical="center"/>
    </xf>
    <xf numFmtId="0" fontId="11" fillId="12" borderId="54" xfId="57" applyNumberFormat="1" applyFont="1" applyFill="1" applyBorder="1" applyAlignment="1">
      <alignment horizontal="center" vertical="center"/>
    </xf>
    <xf numFmtId="0" fontId="12" fillId="35" borderId="102" xfId="57" applyFont="1" applyFill="1" applyBorder="1" applyAlignment="1">
      <alignment horizontal="center" vertical="center"/>
    </xf>
    <xf numFmtId="0" fontId="12" fillId="35" borderId="77" xfId="57" applyFont="1" applyFill="1" applyBorder="1" applyAlignment="1">
      <alignment horizontal="center" vertical="center"/>
    </xf>
    <xf numFmtId="0" fontId="11" fillId="28" borderId="117" xfId="57" applyNumberFormat="1" applyFont="1" applyFill="1" applyBorder="1" applyAlignment="1">
      <alignment horizontal="center" vertical="center"/>
    </xf>
    <xf numFmtId="0" fontId="11" fillId="28" borderId="48" xfId="57" applyNumberFormat="1" applyFont="1" applyFill="1" applyBorder="1" applyAlignment="1">
      <alignment horizontal="center" vertical="center"/>
    </xf>
    <xf numFmtId="0" fontId="11" fillId="28" borderId="45" xfId="57" applyNumberFormat="1" applyFont="1" applyFill="1" applyBorder="1" applyAlignment="1">
      <alignment horizontal="center" vertical="center"/>
    </xf>
    <xf numFmtId="0" fontId="11" fillId="28" borderId="119" xfId="57" applyNumberFormat="1" applyFont="1" applyFill="1" applyBorder="1" applyAlignment="1">
      <alignment horizontal="center" vertical="center"/>
    </xf>
    <xf numFmtId="0" fontId="11" fillId="28" borderId="21" xfId="57" applyNumberFormat="1" applyFont="1" applyFill="1" applyBorder="1" applyAlignment="1">
      <alignment horizontal="center" vertical="center"/>
    </xf>
    <xf numFmtId="0" fontId="11" fillId="28" borderId="43" xfId="57" applyNumberFormat="1" applyFont="1" applyFill="1" applyBorder="1" applyAlignment="1">
      <alignment horizontal="center" vertical="center"/>
    </xf>
    <xf numFmtId="0" fontId="12" fillId="34" borderId="102" xfId="57" applyFont="1" applyFill="1" applyBorder="1" applyAlignment="1">
      <alignment horizontal="center" vertical="center"/>
    </xf>
    <xf numFmtId="0" fontId="12" fillId="34" borderId="77" xfId="57" applyFont="1" applyFill="1" applyBorder="1" applyAlignment="1">
      <alignment horizontal="center" vertical="center"/>
    </xf>
    <xf numFmtId="0" fontId="11" fillId="32" borderId="117" xfId="57" applyNumberFormat="1" applyFont="1" applyFill="1" applyBorder="1" applyAlignment="1">
      <alignment horizontal="center" vertical="center"/>
    </xf>
    <xf numFmtId="0" fontId="11" fillId="32" borderId="45" xfId="57" applyNumberFormat="1" applyFont="1" applyFill="1" applyBorder="1" applyAlignment="1">
      <alignment horizontal="center" vertical="center"/>
    </xf>
    <xf numFmtId="0" fontId="11" fillId="12" borderId="117" xfId="57" applyNumberFormat="1" applyFont="1" applyFill="1" applyBorder="1" applyAlignment="1">
      <alignment horizontal="center" vertical="center"/>
    </xf>
    <xf numFmtId="0" fontId="11" fillId="12" borderId="45" xfId="57" applyNumberFormat="1" applyFont="1" applyFill="1" applyBorder="1" applyAlignment="1">
      <alignment horizontal="center" vertical="center"/>
    </xf>
    <xf numFmtId="0" fontId="11" fillId="12" borderId="48" xfId="57" applyNumberFormat="1" applyFont="1" applyFill="1" applyBorder="1" applyAlignment="1">
      <alignment horizontal="center" vertical="center"/>
    </xf>
    <xf numFmtId="0" fontId="11" fillId="27" borderId="117" xfId="57" applyNumberFormat="1" applyFont="1" applyFill="1" applyBorder="1" applyAlignment="1">
      <alignment horizontal="center" vertical="center"/>
    </xf>
    <xf numFmtId="0" fontId="11" fillId="27" borderId="45" xfId="57" applyNumberFormat="1" applyFont="1" applyFill="1" applyBorder="1" applyAlignment="1">
      <alignment horizontal="center" vertical="center"/>
    </xf>
    <xf numFmtId="0" fontId="11" fillId="27" borderId="48" xfId="57" applyNumberFormat="1" applyFont="1" applyFill="1" applyBorder="1" applyAlignment="1">
      <alignment horizontal="center" vertical="center"/>
    </xf>
    <xf numFmtId="0" fontId="11" fillId="32" borderId="48" xfId="57" applyNumberFormat="1" applyFont="1" applyFill="1" applyBorder="1" applyAlignment="1">
      <alignment horizontal="center" vertical="center"/>
    </xf>
    <xf numFmtId="0" fontId="16" fillId="22" borderId="75" xfId="57" applyFont="1" applyFill="1" applyBorder="1" applyAlignment="1">
      <alignment horizontal="center" vertical="center"/>
    </xf>
    <xf numFmtId="0" fontId="16" fillId="22" borderId="74" xfId="57" applyFont="1" applyFill="1" applyBorder="1" applyAlignment="1">
      <alignment horizontal="center" vertical="center"/>
    </xf>
    <xf numFmtId="0" fontId="16" fillId="22" borderId="73" xfId="57" applyFont="1" applyFill="1" applyBorder="1" applyAlignment="1">
      <alignment horizontal="center" vertical="center"/>
    </xf>
    <xf numFmtId="0" fontId="16" fillId="22" borderId="72" xfId="57" applyFont="1" applyFill="1" applyBorder="1" applyAlignment="1">
      <alignment horizontal="center" vertical="center"/>
    </xf>
    <xf numFmtId="0" fontId="16" fillId="22" borderId="58" xfId="57" applyFont="1" applyFill="1" applyBorder="1" applyAlignment="1">
      <alignment horizontal="center" vertical="center"/>
    </xf>
    <xf numFmtId="0" fontId="16" fillId="22" borderId="44" xfId="57" applyFont="1" applyFill="1" applyBorder="1" applyAlignment="1">
      <alignment horizontal="center" vertical="center"/>
    </xf>
    <xf numFmtId="0" fontId="11" fillId="12" borderId="28" xfId="57" applyNumberFormat="1" applyFont="1" applyFill="1" applyBorder="1" applyAlignment="1">
      <alignment horizontal="center" vertical="center"/>
    </xf>
    <xf numFmtId="0" fontId="11" fillId="12" borderId="66" xfId="57" applyNumberFormat="1" applyFont="1" applyFill="1" applyBorder="1" applyAlignment="1">
      <alignment horizontal="center" vertical="center"/>
    </xf>
    <xf numFmtId="0" fontId="11" fillId="12" borderId="67" xfId="57" applyNumberFormat="1" applyFont="1" applyFill="1" applyBorder="1" applyAlignment="1">
      <alignment horizontal="center" vertical="center"/>
    </xf>
    <xf numFmtId="0" fontId="11" fillId="33" borderId="117" xfId="57" applyNumberFormat="1" applyFont="1" applyFill="1" applyBorder="1" applyAlignment="1">
      <alignment horizontal="center" vertical="center"/>
    </xf>
    <xf numFmtId="0" fontId="11" fillId="33" borderId="45" xfId="57" applyNumberFormat="1" applyFont="1" applyFill="1" applyBorder="1" applyAlignment="1">
      <alignment horizontal="center" vertical="center"/>
    </xf>
    <xf numFmtId="0" fontId="11" fillId="33" borderId="48" xfId="57" applyNumberFormat="1" applyFont="1" applyFill="1" applyBorder="1" applyAlignment="1">
      <alignment horizontal="center" vertical="center"/>
    </xf>
    <xf numFmtId="0" fontId="12" fillId="36" borderId="102" xfId="57" applyFont="1" applyFill="1" applyBorder="1" applyAlignment="1">
      <alignment horizontal="center" vertical="center"/>
    </xf>
    <xf numFmtId="0" fontId="12" fillId="36" borderId="77" xfId="57" applyFont="1" applyFill="1" applyBorder="1" applyAlignment="1">
      <alignment horizontal="center" vertical="center"/>
    </xf>
    <xf numFmtId="0" fontId="12" fillId="37" borderId="77" xfId="57" applyFont="1" applyFill="1" applyBorder="1" applyAlignment="1">
      <alignment horizontal="center" vertical="center"/>
    </xf>
    <xf numFmtId="0" fontId="11" fillId="28" borderId="118" xfId="57" applyNumberFormat="1" applyFont="1" applyFill="1" applyBorder="1" applyAlignment="1">
      <alignment horizontal="center" vertical="center"/>
    </xf>
    <xf numFmtId="0" fontId="11" fillId="28" borderId="53" xfId="57" applyNumberFormat="1" applyFont="1" applyFill="1" applyBorder="1" applyAlignment="1">
      <alignment horizontal="center" vertical="center"/>
    </xf>
    <xf numFmtId="0" fontId="11" fillId="28" borderId="62" xfId="57" applyNumberFormat="1" applyFont="1" applyFill="1" applyBorder="1" applyAlignment="1">
      <alignment horizontal="center" vertical="center"/>
    </xf>
    <xf numFmtId="0" fontId="15" fillId="0" borderId="102" xfId="57" applyNumberFormat="1" applyFont="1" applyFill="1" applyBorder="1" applyAlignment="1">
      <alignment horizontal="center" vertical="center"/>
    </xf>
    <xf numFmtId="0" fontId="15" fillId="0" borderId="103" xfId="57" applyNumberFormat="1" applyFont="1" applyFill="1" applyBorder="1" applyAlignment="1">
      <alignment horizontal="center" vertical="center"/>
    </xf>
    <xf numFmtId="0" fontId="15" fillId="12" borderId="121" xfId="57" applyNumberFormat="1" applyFont="1" applyFill="1" applyBorder="1" applyAlignment="1">
      <alignment horizontal="center" vertical="center"/>
    </xf>
    <xf numFmtId="0" fontId="15" fillId="12" borderId="105" xfId="57" applyNumberFormat="1" applyFont="1" applyFill="1" applyBorder="1" applyAlignment="1">
      <alignment horizontal="center" vertical="center"/>
    </xf>
    <xf numFmtId="0" fontId="15" fillId="12" borderId="122" xfId="57" applyNumberFormat="1" applyFont="1" applyFill="1" applyBorder="1" applyAlignment="1">
      <alignment horizontal="center" vertical="center"/>
    </xf>
    <xf numFmtId="0" fontId="15" fillId="12" borderId="107" xfId="57" applyNumberFormat="1" applyFont="1" applyFill="1" applyBorder="1" applyAlignment="1">
      <alignment horizontal="center" vertical="center"/>
    </xf>
    <xf numFmtId="0" fontId="15" fillId="12" borderId="114" xfId="57" applyNumberFormat="1" applyFont="1" applyFill="1" applyBorder="1" applyAlignment="1">
      <alignment horizontal="center" vertical="center"/>
    </xf>
    <xf numFmtId="0" fontId="15" fillId="12" borderId="106" xfId="57" applyNumberFormat="1" applyFont="1" applyFill="1" applyBorder="1" applyAlignment="1">
      <alignment horizontal="center" vertical="center"/>
    </xf>
    <xf numFmtId="0" fontId="12" fillId="12" borderId="111" xfId="57" applyNumberFormat="1" applyFont="1" applyFill="1" applyBorder="1" applyAlignment="1">
      <alignment horizontal="center" vertical="center"/>
    </xf>
    <xf numFmtId="0" fontId="12" fillId="12" borderId="38" xfId="57" applyNumberFormat="1" applyFont="1" applyFill="1" applyBorder="1" applyAlignment="1">
      <alignment horizontal="center" vertical="center"/>
    </xf>
    <xf numFmtId="0" fontId="12" fillId="12" borderId="37" xfId="57" applyNumberFormat="1" applyFont="1" applyFill="1" applyBorder="1" applyAlignment="1">
      <alignment horizontal="center" vertical="center"/>
    </xf>
    <xf numFmtId="0" fontId="12" fillId="12" borderId="83" xfId="57" applyFont="1" applyFill="1" applyBorder="1" applyAlignment="1">
      <alignment horizontal="center" vertical="center"/>
    </xf>
    <xf numFmtId="0" fontId="12" fillId="12" borderId="84" xfId="57" applyFont="1" applyFill="1" applyBorder="1" applyAlignment="1">
      <alignment horizontal="center" vertical="center"/>
    </xf>
    <xf numFmtId="0" fontId="12" fillId="12" borderId="88" xfId="61" applyFont="1" applyFill="1" applyBorder="1" applyAlignment="1">
      <alignment horizontal="center" vertical="center" wrapText="1"/>
    </xf>
    <xf numFmtId="0" fontId="12" fillId="12" borderId="90" xfId="61" applyFont="1" applyFill="1" applyBorder="1" applyAlignment="1">
      <alignment horizontal="center" vertical="center" wrapText="1"/>
    </xf>
    <xf numFmtId="0" fontId="12" fillId="12" borderId="5" xfId="57" applyFont="1" applyFill="1" applyBorder="1" applyAlignment="1">
      <alignment horizontal="center" vertical="center" wrapText="1"/>
    </xf>
    <xf numFmtId="0" fontId="12" fillId="12" borderId="6" xfId="57" applyFont="1" applyFill="1" applyBorder="1" applyAlignment="1">
      <alignment horizontal="center" vertical="center" wrapText="1"/>
    </xf>
    <xf numFmtId="0" fontId="42" fillId="22" borderId="110" xfId="57" applyFont="1" applyFill="1" applyBorder="1" applyAlignment="1">
      <alignment horizontal="center" vertical="center"/>
    </xf>
    <xf numFmtId="0" fontId="42" fillId="22" borderId="113" xfId="57" applyFont="1" applyFill="1" applyBorder="1" applyAlignment="1">
      <alignment horizontal="center" vertical="center"/>
    </xf>
    <xf numFmtId="0" fontId="42" fillId="22" borderId="86" xfId="57" applyFont="1" applyFill="1" applyBorder="1" applyAlignment="1">
      <alignment horizontal="center" vertical="center"/>
    </xf>
    <xf numFmtId="0" fontId="42" fillId="22" borderId="111" xfId="57" applyNumberFormat="1" applyFont="1" applyFill="1" applyBorder="1" applyAlignment="1">
      <alignment horizontal="center" vertical="center"/>
    </xf>
    <xf numFmtId="0" fontId="42" fillId="22" borderId="37" xfId="57" applyNumberFormat="1" applyFont="1" applyFill="1" applyBorder="1" applyAlignment="1">
      <alignment horizontal="center" vertical="center"/>
    </xf>
    <xf numFmtId="0" fontId="14" fillId="22" borderId="12" xfId="57" applyFont="1" applyFill="1" applyBorder="1" applyAlignment="1">
      <alignment horizontal="center" vertical="center"/>
    </xf>
    <xf numFmtId="0" fontId="14" fillId="22" borderId="84" xfId="57" applyFont="1" applyFill="1" applyBorder="1" applyAlignment="1">
      <alignment horizontal="center" vertical="center"/>
    </xf>
    <xf numFmtId="0" fontId="14" fillId="22" borderId="83" xfId="57" applyFont="1" applyFill="1" applyBorder="1" applyAlignment="1">
      <alignment horizontal="center" vertical="center"/>
    </xf>
    <xf numFmtId="0" fontId="12" fillId="12" borderId="47" xfId="57" applyNumberFormat="1" applyFont="1" applyFill="1" applyBorder="1" applyAlignment="1">
      <alignment horizontal="center" vertical="center"/>
    </xf>
    <xf numFmtId="0" fontId="12" fillId="12" borderId="129" xfId="57" applyNumberFormat="1" applyFont="1" applyFill="1" applyBorder="1" applyAlignment="1">
      <alignment horizontal="center" vertical="center"/>
    </xf>
    <xf numFmtId="0" fontId="12" fillId="12" borderId="48" xfId="57" applyNumberFormat="1" applyFont="1" applyFill="1" applyBorder="1" applyAlignment="1">
      <alignment horizontal="center" vertical="center"/>
    </xf>
    <xf numFmtId="0" fontId="42" fillId="22" borderId="19" xfId="57" applyNumberFormat="1" applyFont="1" applyFill="1" applyBorder="1" applyAlignment="1">
      <alignment horizontal="center" vertical="center"/>
    </xf>
    <xf numFmtId="0" fontId="42" fillId="22" borderId="33" xfId="57" applyNumberFormat="1" applyFont="1" applyFill="1" applyBorder="1" applyAlignment="1">
      <alignment horizontal="center" vertical="center"/>
    </xf>
    <xf numFmtId="0" fontId="42" fillId="22" borderId="6" xfId="57" applyNumberFormat="1" applyFont="1" applyFill="1" applyBorder="1" applyAlignment="1">
      <alignment horizontal="center" vertical="center"/>
    </xf>
    <xf numFmtId="0" fontId="44" fillId="0" borderId="0" xfId="0" applyFont="1" applyAlignment="1">
      <alignment horizontal="left" vertical="center" wrapText="1"/>
    </xf>
    <xf numFmtId="0" fontId="0" fillId="0" borderId="0" xfId="0" applyAlignment="1">
      <alignment vertical="top" wrapText="1"/>
    </xf>
    <xf numFmtId="0" fontId="0" fillId="0" borderId="0" xfId="0" applyAlignment="1">
      <alignment wrapText="1"/>
    </xf>
    <xf numFmtId="0" fontId="21" fillId="0" borderId="0" xfId="0" applyFont="1" applyAlignment="1">
      <alignment horizontal="center" vertical="top"/>
    </xf>
  </cellXfs>
  <cellStyles count="65">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4" builtinId="8" hidden="1"/>
    <cellStyle name="Lien hypertexte" xfId="26" builtinId="8" hidden="1"/>
    <cellStyle name="Lien hypertexte" xfId="28" builtinId="8" hidden="1"/>
    <cellStyle name="Lien hypertexte" xfId="30" builtinId="8" hidden="1"/>
    <cellStyle name="Lien hypertexte" xfId="34"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5"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Normal" xfId="0" builtinId="0"/>
    <cellStyle name="Normal 2" xfId="2"/>
    <cellStyle name="Normal 2 2" xfId="3"/>
    <cellStyle name="Normal 2 3" xfId="23"/>
    <cellStyle name="Normal 2 3 2" xfId="61"/>
    <cellStyle name="Normal 2 4" xfId="32"/>
    <cellStyle name="Normal 2 4 2" xfId="62"/>
    <cellStyle name="Normal 2 5" xfId="36"/>
    <cellStyle name="Normal 2 5 2" xfId="64"/>
    <cellStyle name="Normal 2 6" xfId="57"/>
    <cellStyle name="Normal 2 7" xfId="59"/>
    <cellStyle name="Pourcentage" xfId="1" builtinId="5"/>
    <cellStyle name="Pourcentage 2" xfId="4"/>
    <cellStyle name="Pourcentage 2 2" xfId="33"/>
    <cellStyle name="Pourcentage 2 2 2" xfId="63"/>
    <cellStyle name="Pourcentage 2 3" xfId="58"/>
    <cellStyle name="Pourcentage 2 4" xfId="60"/>
  </cellStyles>
  <dxfs count="89">
    <dxf>
      <font>
        <b/>
        <i val="0"/>
        <color rgb="FFFF0000"/>
      </font>
    </dxf>
    <dxf>
      <font>
        <color rgb="FFBFBFBF"/>
      </font>
      <fill>
        <patternFill patternType="lightGrid">
          <fgColor theme="8" tint="0.59996337778862885"/>
          <bgColor rgb="FFBFBFBF"/>
        </patternFill>
      </fill>
    </dxf>
    <dxf>
      <font>
        <color rgb="FFCC6600"/>
      </font>
      <fill>
        <patternFill patternType="lightGrid">
          <fgColor theme="8" tint="0.59996337778862885"/>
          <bgColor rgb="FFCC6600"/>
        </patternFill>
      </fill>
    </dxf>
    <dxf>
      <font>
        <color rgb="FFF9B1E6"/>
      </font>
      <fill>
        <patternFill patternType="lightGrid">
          <fgColor theme="8" tint="-0.24994659260841701"/>
          <bgColor rgb="FFF9B1E6"/>
        </patternFill>
      </fill>
    </dxf>
    <dxf>
      <font>
        <color rgb="FFBEEBFA"/>
      </font>
      <fill>
        <patternFill patternType="lightGrid">
          <fgColor theme="8" tint="-0.24994659260841701"/>
          <bgColor rgb="FFBEEBFA"/>
        </patternFill>
      </fill>
    </dxf>
    <dxf>
      <font>
        <color rgb="FFC9F297"/>
      </font>
      <fill>
        <patternFill patternType="lightGrid">
          <fgColor theme="8" tint="-0.24994659260841701"/>
          <bgColor rgb="FFC9F297"/>
        </patternFill>
      </fill>
    </dxf>
    <dxf>
      <font>
        <color rgb="FFFFFF99"/>
      </font>
      <fill>
        <patternFill patternType="lightGrid">
          <fgColor theme="8" tint="-0.24994659260841701"/>
          <bgColor rgb="FFFFFF99"/>
        </patternFill>
      </fill>
    </dxf>
    <dxf>
      <font>
        <color rgb="FFFFB379"/>
      </font>
      <fill>
        <patternFill patternType="lightGrid">
          <fgColor theme="8" tint="-0.24994659260841701"/>
          <bgColor rgb="FFFFB379"/>
        </patternFill>
      </fill>
    </dxf>
    <dxf>
      <font>
        <color rgb="FFF03E20"/>
      </font>
      <fill>
        <patternFill patternType="lightGrid">
          <fgColor theme="8" tint="0.59996337778862885"/>
          <bgColor rgb="FFF03E20"/>
        </patternFill>
      </fill>
    </dxf>
    <dxf>
      <font>
        <color rgb="FFF03E20"/>
      </font>
      <fill>
        <patternFill patternType="lightHorizontal">
          <fgColor theme="8" tint="0.59996337778862885"/>
          <bgColor rgb="FFF03E20"/>
        </patternFill>
      </fill>
    </dxf>
    <dxf>
      <font>
        <color rgb="FFFFB379"/>
      </font>
      <fill>
        <patternFill patternType="lightHorizontal">
          <fgColor theme="8" tint="-0.24994659260841701"/>
          <bgColor rgb="FFFFB379"/>
        </patternFill>
      </fill>
    </dxf>
    <dxf>
      <font>
        <color rgb="FFFFFF99"/>
      </font>
      <fill>
        <patternFill patternType="lightHorizontal">
          <fgColor theme="8" tint="-0.24994659260841701"/>
          <bgColor rgb="FFFFFF99"/>
        </patternFill>
      </fill>
    </dxf>
    <dxf>
      <font>
        <color rgb="FFC9F297"/>
      </font>
      <fill>
        <patternFill patternType="lightHorizontal">
          <fgColor theme="8" tint="-0.24994659260841701"/>
          <bgColor rgb="FFC9F297"/>
        </patternFill>
      </fill>
    </dxf>
    <dxf>
      <font>
        <color rgb="FFBEEBFA"/>
      </font>
      <fill>
        <patternFill patternType="lightHorizontal">
          <fgColor theme="8" tint="-0.24994659260841701"/>
          <bgColor rgb="FFBEEBFA"/>
        </patternFill>
      </fill>
    </dxf>
    <dxf>
      <font>
        <color rgb="FFF9B1E6"/>
      </font>
      <fill>
        <patternFill patternType="lightHorizontal">
          <fgColor theme="8" tint="-0.24994659260841701"/>
          <bgColor rgb="FFF9B1E6"/>
        </patternFill>
      </fill>
    </dxf>
    <dxf>
      <font>
        <color rgb="FFCC6600"/>
      </font>
      <fill>
        <patternFill patternType="lightHorizontal">
          <fgColor theme="8" tint="0.59996337778862885"/>
          <bgColor rgb="FFCC6600"/>
        </patternFill>
      </fill>
    </dxf>
    <dxf>
      <font>
        <color rgb="FFBFBFBF"/>
      </font>
      <fill>
        <patternFill patternType="lightHorizontal">
          <fgColor theme="8" tint="0.59996337778862885"/>
          <bgColor rgb="FFBFBFBF"/>
        </patternFill>
      </fill>
    </dxf>
    <dxf>
      <font>
        <color rgb="FFBFBFBF"/>
      </font>
      <fill>
        <patternFill>
          <bgColor rgb="FFBFBFBF"/>
        </patternFill>
      </fill>
    </dxf>
    <dxf>
      <font>
        <color rgb="FFCC6600"/>
      </font>
      <fill>
        <patternFill>
          <bgColor rgb="FFCC6600"/>
        </patternFill>
      </fill>
    </dxf>
    <dxf>
      <font>
        <color rgb="FFF9B1E6"/>
      </font>
      <fill>
        <patternFill>
          <bgColor rgb="FFF9B1E6"/>
        </patternFill>
      </fill>
    </dxf>
    <dxf>
      <font>
        <color rgb="FFBEEBFA"/>
      </font>
      <fill>
        <patternFill>
          <bgColor rgb="FFBEEBFA"/>
        </patternFill>
      </fill>
    </dxf>
    <dxf>
      <font>
        <color rgb="FFC9F297"/>
      </font>
      <fill>
        <patternFill>
          <bgColor rgb="FFC9F297"/>
        </patternFill>
      </fill>
    </dxf>
    <dxf>
      <font>
        <color rgb="FFFFFF99"/>
      </font>
      <fill>
        <patternFill>
          <bgColor rgb="FFFFFF99"/>
        </patternFill>
      </fill>
    </dxf>
    <dxf>
      <font>
        <color rgb="FFFFB379"/>
      </font>
      <fill>
        <patternFill>
          <bgColor rgb="FFFFB379"/>
        </patternFill>
      </fill>
    </dxf>
    <dxf>
      <font>
        <color rgb="FFF03E20"/>
      </font>
      <fill>
        <patternFill>
          <bgColor rgb="FFF03E20"/>
        </patternFill>
      </fill>
    </dxf>
    <dxf>
      <font>
        <b val="0"/>
        <i val="0"/>
        <color theme="4"/>
      </font>
      <fill>
        <patternFill>
          <bgColor theme="4"/>
        </patternFill>
      </fill>
    </dxf>
    <dxf>
      <font>
        <color rgb="FFFF0000"/>
      </font>
      <fill>
        <patternFill patternType="lightVertical">
          <fgColor theme="8" tint="0.59996337778862885"/>
          <bgColor rgb="FFF03E20"/>
        </patternFill>
      </fill>
    </dxf>
    <dxf>
      <font>
        <color rgb="FFFFB379"/>
      </font>
      <fill>
        <patternFill patternType="lightVertical">
          <fgColor theme="8" tint="-0.24994659260841701"/>
          <bgColor rgb="FFFFB379"/>
        </patternFill>
      </fill>
    </dxf>
    <dxf>
      <font>
        <color rgb="FFFFFF99"/>
      </font>
      <fill>
        <patternFill patternType="lightVertical">
          <fgColor theme="8" tint="-0.24994659260841701"/>
          <bgColor rgb="FFFFFF99"/>
        </patternFill>
      </fill>
    </dxf>
    <dxf>
      <font>
        <color rgb="FFC9F297"/>
      </font>
      <fill>
        <patternFill patternType="lightVertical">
          <fgColor theme="8" tint="-0.24994659260841701"/>
          <bgColor rgb="FFC9F297"/>
        </patternFill>
      </fill>
    </dxf>
    <dxf>
      <font>
        <color rgb="FFBEEBFA"/>
      </font>
      <fill>
        <patternFill patternType="lightVertical">
          <fgColor theme="8" tint="-0.24994659260841701"/>
          <bgColor rgb="FFBEEBFA"/>
        </patternFill>
      </fill>
    </dxf>
    <dxf>
      <font>
        <color rgb="FFF9B1E6"/>
      </font>
      <fill>
        <patternFill patternType="lightVertical">
          <fgColor theme="8" tint="-0.24994659260841701"/>
          <bgColor rgb="FFF9B1E6"/>
        </patternFill>
      </fill>
    </dxf>
    <dxf>
      <font>
        <color rgb="FFCC6600"/>
      </font>
      <fill>
        <patternFill patternType="lightVertical">
          <fgColor theme="8" tint="0.59996337778862885"/>
          <bgColor rgb="FFCC6600"/>
        </patternFill>
      </fill>
    </dxf>
    <dxf>
      <font>
        <color rgb="FFBFBFBF"/>
      </font>
      <fill>
        <patternFill patternType="lightVertical">
          <fgColor theme="8" tint="0.59996337778862885"/>
          <bgColor rgb="FFBFBFBF"/>
        </patternFill>
      </fill>
    </dxf>
    <dxf>
      <font>
        <color auto="1"/>
      </font>
      <fill>
        <patternFill>
          <bgColor rgb="FFBFBFBF"/>
        </patternFill>
      </fill>
    </dxf>
    <dxf>
      <font>
        <color auto="1"/>
      </font>
      <fill>
        <patternFill>
          <bgColor rgb="FFCC6600"/>
        </patternFill>
      </fill>
    </dxf>
    <dxf>
      <font>
        <color auto="1"/>
      </font>
      <fill>
        <patternFill>
          <bgColor rgb="FFF9B1E6"/>
        </patternFill>
      </fill>
    </dxf>
    <dxf>
      <font>
        <color auto="1"/>
      </font>
      <fill>
        <patternFill>
          <bgColor rgb="FFBEEBFA"/>
        </patternFill>
      </fill>
    </dxf>
    <dxf>
      <font>
        <color auto="1"/>
      </font>
      <fill>
        <patternFill>
          <bgColor rgb="FFC9F297"/>
        </patternFill>
      </fill>
    </dxf>
    <dxf>
      <font>
        <color auto="1"/>
      </font>
      <fill>
        <patternFill>
          <bgColor rgb="FFFFFF99"/>
        </patternFill>
      </fill>
    </dxf>
    <dxf>
      <font>
        <color auto="1"/>
      </font>
      <fill>
        <patternFill>
          <bgColor rgb="FFFFB379"/>
        </patternFill>
      </fill>
    </dxf>
    <dxf>
      <font>
        <color auto="1"/>
      </font>
      <fill>
        <patternFill>
          <bgColor rgb="FFF03E20"/>
        </patternFill>
      </fill>
    </dxf>
    <dxf>
      <font>
        <b val="0"/>
        <i val="0"/>
        <color auto="1"/>
      </font>
      <fill>
        <patternFill>
          <bgColor theme="4"/>
        </patternFill>
      </fill>
    </dxf>
    <dxf>
      <font>
        <color theme="3" tint="0.79998168889431442"/>
      </font>
      <fill>
        <patternFill>
          <bgColor rgb="FFF03E20"/>
        </patternFill>
      </fill>
    </dxf>
    <dxf>
      <font>
        <color rgb="FFBEEBFA"/>
      </font>
      <fill>
        <patternFill>
          <bgColor rgb="FFFFB379"/>
        </patternFill>
      </fill>
    </dxf>
    <dxf>
      <font>
        <color theme="8" tint="-0.24994659260841701"/>
      </font>
      <fill>
        <patternFill>
          <bgColor rgb="FFFFFF99"/>
        </patternFill>
      </fill>
    </dxf>
    <dxf>
      <font>
        <color theme="8" tint="-0.24994659260841701"/>
      </font>
      <fill>
        <patternFill>
          <bgColor rgb="FFC9F297"/>
        </patternFill>
      </fill>
    </dxf>
    <dxf>
      <font>
        <color theme="8" tint="-0.24994659260841701"/>
      </font>
      <fill>
        <patternFill>
          <bgColor rgb="FFBEEBFA"/>
        </patternFill>
      </fill>
    </dxf>
    <dxf>
      <font>
        <color rgb="FFBEEBFA"/>
      </font>
      <fill>
        <patternFill>
          <bgColor rgb="FFF9B1E6"/>
        </patternFill>
      </fill>
    </dxf>
    <dxf>
      <font>
        <color rgb="FFBEEBFA"/>
      </font>
      <fill>
        <patternFill>
          <bgColor rgb="FFCC6600"/>
        </patternFill>
      </fill>
    </dxf>
    <dxf>
      <font>
        <color theme="8" tint="-0.24994659260841701"/>
      </font>
      <fill>
        <patternFill>
          <bgColor rgb="FFBFBFBF"/>
        </patternFill>
      </fill>
    </dxf>
    <dxf>
      <font>
        <color theme="0"/>
      </font>
      <fill>
        <patternFill patternType="solid">
          <fgColor theme="8" tint="0.59996337778862885"/>
          <bgColor rgb="FFBFBFBF"/>
        </patternFill>
      </fill>
    </dxf>
    <dxf>
      <font>
        <color theme="0"/>
      </font>
      <fill>
        <patternFill patternType="solid">
          <fgColor theme="8" tint="0.59996337778862885"/>
          <bgColor rgb="FFCC6600"/>
        </patternFill>
      </fill>
    </dxf>
    <dxf>
      <font>
        <color theme="0"/>
      </font>
      <fill>
        <patternFill patternType="solid">
          <fgColor theme="8" tint="-0.24994659260841701"/>
          <bgColor rgb="FFF9B1E6"/>
        </patternFill>
      </fill>
    </dxf>
    <dxf>
      <font>
        <color theme="0"/>
      </font>
      <fill>
        <patternFill patternType="solid">
          <fgColor theme="8" tint="-0.24994659260841701"/>
          <bgColor rgb="FFBEEBFA"/>
        </patternFill>
      </fill>
    </dxf>
    <dxf>
      <font>
        <color theme="0"/>
      </font>
      <fill>
        <patternFill patternType="solid">
          <fgColor theme="8" tint="-0.24994659260841701"/>
          <bgColor rgb="FFC9F297"/>
        </patternFill>
      </fill>
    </dxf>
    <dxf>
      <font>
        <b val="0"/>
        <i val="0"/>
        <color theme="0" tint="-0.24994659260841701"/>
      </font>
      <fill>
        <patternFill patternType="solid">
          <fgColor theme="8" tint="-0.24994659260841701"/>
          <bgColor rgb="FFFFFF99"/>
        </patternFill>
      </fill>
    </dxf>
    <dxf>
      <font>
        <color theme="0"/>
      </font>
      <fill>
        <patternFill patternType="solid">
          <fgColor theme="8" tint="-0.24994659260841701"/>
          <bgColor rgb="FFFFB379"/>
        </patternFill>
      </fill>
    </dxf>
    <dxf>
      <font>
        <color rgb="FFFFFFFF"/>
      </font>
      <fill>
        <patternFill patternType="solid">
          <fgColor theme="8" tint="0.59996337778862885"/>
          <bgColor rgb="FFF03E20"/>
        </patternFill>
      </fill>
    </dxf>
    <dxf>
      <font>
        <color rgb="FFF9B1E6"/>
      </font>
      <fill>
        <patternFill patternType="solid">
          <fgColor theme="8" tint="0.59996337778862885"/>
          <bgColor rgb="FFF03E20"/>
        </patternFill>
      </fill>
    </dxf>
    <dxf>
      <font>
        <color theme="7" tint="0.39994506668294322"/>
      </font>
      <fill>
        <patternFill patternType="solid">
          <fgColor theme="8" tint="-0.24994659260841701"/>
          <bgColor rgb="FFFFB379"/>
        </patternFill>
      </fill>
    </dxf>
    <dxf>
      <font>
        <color theme="7" tint="0.39994506668294322"/>
      </font>
      <fill>
        <patternFill patternType="solid">
          <fgColor theme="8" tint="-0.24994659260841701"/>
          <bgColor rgb="FFFFFF99"/>
        </patternFill>
      </fill>
    </dxf>
    <dxf>
      <font>
        <color rgb="FFF9B1E6"/>
      </font>
      <fill>
        <patternFill patternType="solid">
          <fgColor theme="8" tint="-0.24994659260841701"/>
          <bgColor rgb="FFC9F297"/>
        </patternFill>
      </fill>
    </dxf>
    <dxf>
      <font>
        <color rgb="FFF9B1E6"/>
      </font>
      <fill>
        <patternFill patternType="solid">
          <fgColor theme="8" tint="-0.24994659260841701"/>
          <bgColor rgb="FFBEEBFA"/>
        </patternFill>
      </fill>
    </dxf>
    <dxf>
      <font>
        <color rgb="FF7030A0"/>
      </font>
      <fill>
        <patternFill patternType="solid">
          <fgColor theme="8" tint="-0.24994659260841701"/>
          <bgColor rgb="FFF9B1E6"/>
        </patternFill>
      </fill>
    </dxf>
    <dxf>
      <font>
        <color rgb="FFF9B1E6"/>
      </font>
      <fill>
        <patternFill patternType="solid">
          <fgColor theme="8" tint="0.59996337778862885"/>
          <bgColor rgb="FFCC6600"/>
        </patternFill>
      </fill>
    </dxf>
    <dxf>
      <font>
        <b val="0"/>
        <i val="0"/>
        <color rgb="FFF9B1E6"/>
      </font>
      <fill>
        <patternFill patternType="solid">
          <fgColor theme="8" tint="0.59996337778862885"/>
          <bgColor rgb="FFBFBFBF"/>
        </patternFill>
      </fill>
    </dxf>
    <dxf>
      <font>
        <color rgb="FFFF0000"/>
      </font>
    </dxf>
    <dxf>
      <font>
        <color theme="0" tint="-0.14999847407452621"/>
      </font>
      <fill>
        <patternFill patternType="none">
          <fgColor indexed="64"/>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fill>
        <patternFill patternType="none">
          <bgColor auto="1"/>
        </patternFill>
      </fill>
    </dxf>
    <dxf>
      <font>
        <color rgb="FFFF0000"/>
      </font>
    </dxf>
    <dxf>
      <font>
        <color theme="0" tint="-0.14996795556505021"/>
      </font>
    </dxf>
    <dxf>
      <font>
        <b/>
        <i val="0"/>
        <color rgb="FFFF0000"/>
      </font>
    </dxf>
    <dxf>
      <font>
        <color theme="0" tint="-0.14996795556505021"/>
      </font>
    </dxf>
    <dxf>
      <font>
        <b/>
        <i val="0"/>
        <color theme="9" tint="0.39994506668294322"/>
      </font>
    </dxf>
    <dxf>
      <fill>
        <patternFill>
          <bgColor rgb="FFFF0000"/>
        </patternFill>
      </fill>
    </dxf>
  </dxfs>
  <tableStyles count="0" defaultTableStyle="TableStyleMedium2" defaultPivotStyle="PivotStyleLight16"/>
  <colors>
    <mruColors>
      <color rgb="FFC9F297"/>
      <color rgb="FFBEEBFA"/>
      <color rgb="FFF9B1E6"/>
      <color rgb="FFFFFF99"/>
      <color rgb="FFBFBFBF"/>
      <color rgb="FFCC6600"/>
      <color rgb="FFF03E20"/>
      <color rgb="FFFFB3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accent3">
                <a:lumMod val="60000"/>
                <a:lumOff val="40000"/>
              </a:schemeClr>
            </a:solidFill>
          </c:spPr>
          <c:dPt>
            <c:idx val="0"/>
            <c:bubble3D val="0"/>
            <c:spPr>
              <a:solidFill>
                <a:schemeClr val="accent5">
                  <a:lumMod val="60000"/>
                  <a:lumOff val="40000"/>
                </a:schemeClr>
              </a:solidFill>
            </c:spPr>
          </c:dPt>
          <c:dPt>
            <c:idx val="1"/>
            <c:bubble3D val="0"/>
            <c:spPr>
              <a:solidFill>
                <a:srgbClr val="FFFF00"/>
              </a:solidFill>
            </c:spPr>
          </c:dPt>
          <c:dPt>
            <c:idx val="2"/>
            <c:bubble3D val="0"/>
            <c:spPr>
              <a:solidFill>
                <a:schemeClr val="accent2">
                  <a:lumMod val="40000"/>
                  <a:lumOff val="60000"/>
                </a:schemeClr>
              </a:solidFill>
            </c:spPr>
          </c:dPt>
          <c:dPt>
            <c:idx val="3"/>
            <c:bubble3D val="0"/>
            <c:spPr>
              <a:solidFill>
                <a:srgbClr val="92D050"/>
              </a:solidFill>
            </c:spPr>
          </c:dPt>
          <c:dLbls>
            <c:txPr>
              <a:bodyPr/>
              <a:lstStyle/>
              <a:p>
                <a:pPr>
                  <a:defRPr sz="1100">
                    <a:latin typeface="Arial Narrow" pitchFamily="34" charset="0"/>
                  </a:defRPr>
                </a:pPr>
                <a:endParaRPr lang="fr-FR"/>
              </a:p>
            </c:txPr>
            <c:dLblPos val="ctr"/>
            <c:showLegendKey val="0"/>
            <c:showVal val="0"/>
            <c:showCatName val="1"/>
            <c:showSerName val="0"/>
            <c:showPercent val="1"/>
            <c:showBubbleSize val="0"/>
            <c:showLeaderLines val="0"/>
          </c:dLbls>
          <c:cat>
            <c:numRef>
              <c:f>'services (annuel)'!$K$151:$K$153</c:f>
              <c:numCache>
                <c:formatCode>General</c:formatCode>
                <c:ptCount val="3"/>
              </c:numCache>
            </c:numRef>
          </c:cat>
          <c:val>
            <c:numRef>
              <c:f>'services (annuel)'!$L$151:$L$153</c:f>
              <c:numCache>
                <c:formatCode>0.0</c:formatCode>
                <c:ptCount val="3"/>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'répartition DHS (annuel)'!$F$20:$G$20</c:f>
              <c:strCache>
                <c:ptCount val="1"/>
                <c:pt idx="0">
                  <c:v>par emploi</c:v>
                </c:pt>
              </c:strCache>
            </c:strRef>
          </c:tx>
          <c:spPr>
            <a:solidFill>
              <a:schemeClr val="accent3">
                <a:lumMod val="60000"/>
                <a:lumOff val="40000"/>
              </a:schemeClr>
            </a:solidFill>
          </c:spPr>
          <c:dPt>
            <c:idx val="0"/>
            <c:bubble3D val="0"/>
            <c:spPr>
              <a:solidFill>
                <a:srgbClr val="FFE89B"/>
              </a:solidFill>
            </c:spPr>
          </c:dPt>
          <c:dPt>
            <c:idx val="1"/>
            <c:bubble3D val="0"/>
            <c:spPr>
              <a:solidFill>
                <a:schemeClr val="accent1">
                  <a:lumMod val="60000"/>
                  <a:lumOff val="40000"/>
                </a:schemeClr>
              </a:solidFill>
            </c:spPr>
          </c:dPt>
          <c:dPt>
            <c:idx val="2"/>
            <c:bubble3D val="0"/>
            <c:spPr>
              <a:solidFill>
                <a:srgbClr val="EAC5C4"/>
              </a:solidFill>
            </c:spPr>
          </c:dPt>
          <c:dPt>
            <c:idx val="3"/>
            <c:bubble3D val="0"/>
            <c:spPr>
              <a:solidFill>
                <a:srgbClr val="B2A97A"/>
              </a:solidFill>
            </c:spPr>
          </c:dPt>
          <c:dPt>
            <c:idx val="4"/>
            <c:bubble3D val="0"/>
            <c:spPr>
              <a:solidFill>
                <a:schemeClr val="bg2">
                  <a:lumMod val="75000"/>
                </a:schemeClr>
              </a:solidFill>
            </c:spPr>
          </c:dPt>
          <c:dLbls>
            <c:txPr>
              <a:bodyPr/>
              <a:lstStyle/>
              <a:p>
                <a:pPr>
                  <a:defRPr sz="1100">
                    <a:latin typeface="Arial Narrow" pitchFamily="34" charset="0"/>
                  </a:defRPr>
                </a:pPr>
                <a:endParaRPr lang="fr-FR"/>
              </a:p>
            </c:txPr>
            <c:dLblPos val="ctr"/>
            <c:showLegendKey val="0"/>
            <c:showVal val="0"/>
            <c:showCatName val="1"/>
            <c:showSerName val="0"/>
            <c:showPercent val="1"/>
            <c:showBubbleSize val="0"/>
            <c:showLeaderLines val="0"/>
          </c:dLbls>
          <c:cat>
            <c:strRef>
              <c:f>'répartition DHS (annuel)'!$F$49:$F$53</c:f>
              <c:strCache>
                <c:ptCount val="5"/>
                <c:pt idx="0">
                  <c:v>GER/CoInt</c:v>
                </c:pt>
                <c:pt idx="1">
                  <c:v>AP</c:v>
                </c:pt>
                <c:pt idx="2">
                  <c:v>EPI</c:v>
                </c:pt>
                <c:pt idx="3">
                  <c:v>EdC1</c:v>
                </c:pt>
                <c:pt idx="4">
                  <c:v>EdC2</c:v>
                </c:pt>
              </c:strCache>
            </c:strRef>
          </c:cat>
          <c:val>
            <c:numRef>
              <c:f>'répartition DHS (annuel)'!$G$49:$G$53</c:f>
              <c:numCache>
                <c:formatCode>0.0</c:formatCode>
                <c:ptCount val="5"/>
                <c:pt idx="0">
                  <c:v>0</c:v>
                </c:pt>
                <c:pt idx="1">
                  <c:v>0</c:v>
                </c:pt>
                <c:pt idx="2">
                  <c:v>0</c:v>
                </c:pt>
                <c:pt idx="3" formatCode="General">
                  <c:v>0</c:v>
                </c:pt>
                <c:pt idx="4" formatCode="General">
                  <c:v>0</c:v>
                </c:pt>
              </c:numCache>
            </c:numRef>
          </c:val>
        </c:ser>
        <c:dLbls>
          <c:showLegendKey val="0"/>
          <c:showVal val="0"/>
          <c:showCatName val="0"/>
          <c:showSerName val="0"/>
          <c:showPercent val="0"/>
          <c:showBubbleSize val="0"/>
          <c:showLeaderLines val="0"/>
        </c:dLbls>
        <c:firstSliceAng val="18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'répartition DHS (annuel)'!$K$4</c:f>
              <c:strCache>
                <c:ptCount val="1"/>
                <c:pt idx="0">
                  <c:v>par niveau hors EdC</c:v>
                </c:pt>
              </c:strCache>
            </c:strRef>
          </c:tx>
          <c:spPr>
            <a:solidFill>
              <a:schemeClr val="accent3">
                <a:lumMod val="60000"/>
                <a:lumOff val="40000"/>
              </a:schemeClr>
            </a:solidFill>
          </c:spPr>
          <c:dPt>
            <c:idx val="0"/>
            <c:bubble3D val="0"/>
            <c:spPr>
              <a:solidFill>
                <a:srgbClr val="EDA92F"/>
              </a:solidFill>
            </c:spPr>
          </c:dPt>
          <c:dPt>
            <c:idx val="1"/>
            <c:bubble3D val="0"/>
            <c:spPr>
              <a:solidFill>
                <a:srgbClr val="6CD2B5"/>
              </a:solidFill>
            </c:spPr>
          </c:dPt>
          <c:dPt>
            <c:idx val="2"/>
            <c:bubble3D val="0"/>
            <c:spPr>
              <a:solidFill>
                <a:srgbClr val="EE7284"/>
              </a:solidFill>
            </c:spPr>
          </c:dPt>
          <c:dPt>
            <c:idx val="3"/>
            <c:bubble3D val="0"/>
            <c:spPr>
              <a:solidFill>
                <a:srgbClr val="C896DA"/>
              </a:solidFill>
            </c:spPr>
          </c:dPt>
          <c:dLbls>
            <c:txPr>
              <a:bodyPr/>
              <a:lstStyle/>
              <a:p>
                <a:pPr>
                  <a:defRPr sz="1100" b="0">
                    <a:solidFill>
                      <a:sysClr val="windowText" lastClr="000000"/>
                    </a:solidFill>
                    <a:latin typeface="Arial Narrow" pitchFamily="34" charset="0"/>
                  </a:defRPr>
                </a:pPr>
                <a:endParaRPr lang="fr-FR"/>
              </a:p>
            </c:txPr>
            <c:dLblPos val="ctr"/>
            <c:showLegendKey val="0"/>
            <c:showVal val="0"/>
            <c:showCatName val="1"/>
            <c:showSerName val="0"/>
            <c:showPercent val="1"/>
            <c:showBubbleSize val="0"/>
            <c:showLeaderLines val="0"/>
          </c:dLbls>
          <c:cat>
            <c:strRef>
              <c:f>'répartition DHS (annuel)'!$P$49:$P$52</c:f>
              <c:strCache>
                <c:ptCount val="4"/>
                <c:pt idx="0">
                  <c:v>6e</c:v>
                </c:pt>
                <c:pt idx="1">
                  <c:v>5e</c:v>
                </c:pt>
                <c:pt idx="2">
                  <c:v>4e</c:v>
                </c:pt>
                <c:pt idx="3">
                  <c:v>3e</c:v>
                </c:pt>
              </c:strCache>
            </c:strRef>
          </c:cat>
          <c:val>
            <c:numRef>
              <c:f>'répartition DHS (annuel)'!$R$49:$R$52</c:f>
              <c:numCache>
                <c:formatCode>General</c:formatCode>
                <c:ptCount val="4"/>
                <c:pt idx="0">
                  <c:v>0</c:v>
                </c:pt>
                <c:pt idx="1">
                  <c:v>0</c:v>
                </c:pt>
                <c:pt idx="2">
                  <c:v>0</c:v>
                </c:pt>
                <c:pt idx="3">
                  <c:v>0</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'répartition DHS (annuel)'!$G$4</c:f>
              <c:strCache>
                <c:ptCount val="1"/>
                <c:pt idx="0">
                  <c:v>par niveau avec EdC</c:v>
                </c:pt>
              </c:strCache>
            </c:strRef>
          </c:tx>
          <c:spPr>
            <a:solidFill>
              <a:schemeClr val="accent3">
                <a:lumMod val="60000"/>
                <a:lumOff val="40000"/>
              </a:schemeClr>
            </a:solidFill>
          </c:spPr>
          <c:dPt>
            <c:idx val="0"/>
            <c:bubble3D val="0"/>
            <c:spPr>
              <a:solidFill>
                <a:srgbClr val="FED552"/>
              </a:solidFill>
            </c:spPr>
          </c:dPt>
          <c:dPt>
            <c:idx val="1"/>
            <c:bubble3D val="0"/>
            <c:spPr>
              <a:solidFill>
                <a:srgbClr val="6CF0B5"/>
              </a:solidFill>
            </c:spPr>
          </c:dPt>
          <c:dPt>
            <c:idx val="2"/>
            <c:bubble3D val="0"/>
            <c:spPr>
              <a:solidFill>
                <a:srgbClr val="F09E90"/>
              </a:solidFill>
            </c:spPr>
          </c:dPt>
          <c:dPt>
            <c:idx val="3"/>
            <c:bubble3D val="0"/>
            <c:spPr>
              <a:solidFill>
                <a:srgbClr val="DFAFDD"/>
              </a:solidFill>
            </c:spPr>
          </c:dPt>
          <c:dLbls>
            <c:txPr>
              <a:bodyPr/>
              <a:lstStyle/>
              <a:p>
                <a:pPr>
                  <a:defRPr sz="1100" b="0">
                    <a:solidFill>
                      <a:sysClr val="windowText" lastClr="000000"/>
                    </a:solidFill>
                    <a:latin typeface="Arial Narrow" pitchFamily="34" charset="0"/>
                  </a:defRPr>
                </a:pPr>
                <a:endParaRPr lang="fr-FR"/>
              </a:p>
            </c:txPr>
            <c:dLblPos val="ctr"/>
            <c:showLegendKey val="0"/>
            <c:showVal val="0"/>
            <c:showCatName val="1"/>
            <c:showSerName val="0"/>
            <c:showPercent val="1"/>
            <c:showBubbleSize val="0"/>
            <c:showLeaderLines val="0"/>
          </c:dLbls>
          <c:cat>
            <c:strRef>
              <c:f>'répartition DHS (annuel)'!$P$49:$P$52</c:f>
              <c:strCache>
                <c:ptCount val="4"/>
                <c:pt idx="0">
                  <c:v>6e</c:v>
                </c:pt>
                <c:pt idx="1">
                  <c:v>5e</c:v>
                </c:pt>
                <c:pt idx="2">
                  <c:v>4e</c:v>
                </c:pt>
                <c:pt idx="3">
                  <c:v>3e</c:v>
                </c:pt>
              </c:strCache>
            </c:strRef>
          </c:cat>
          <c:val>
            <c:numRef>
              <c:f>'répartition DHS (annuel)'!$Q$49:$Q$52</c:f>
              <c:numCache>
                <c:formatCode>General</c:formatCode>
                <c:ptCount val="4"/>
                <c:pt idx="0">
                  <c:v>0</c:v>
                </c:pt>
                <c:pt idx="1">
                  <c:v>0</c:v>
                </c:pt>
                <c:pt idx="2">
                  <c:v>0</c:v>
                </c:pt>
                <c:pt idx="3">
                  <c:v>0</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43810148731408"/>
          <c:y val="5.0925925925925923E-2"/>
          <c:w val="0.53888888888888886"/>
          <c:h val="0.78240740740740744"/>
        </c:manualLayout>
      </c:layout>
      <c:barChart>
        <c:barDir val="col"/>
        <c:grouping val="stacked"/>
        <c:varyColors val="0"/>
        <c:ser>
          <c:idx val="0"/>
          <c:order val="0"/>
          <c:tx>
            <c:strRef>
              <c:f>'répartition DHS (annuel)'!$C$57</c:f>
              <c:strCache>
                <c:ptCount val="1"/>
                <c:pt idx="0">
                  <c:v>GER/CoInt</c:v>
                </c:pt>
              </c:strCache>
            </c:strRef>
          </c:tx>
          <c:spPr>
            <a:solidFill>
              <a:srgbClr val="FFE89B"/>
            </a:solidFill>
          </c:spPr>
          <c:invertIfNegative val="0"/>
          <c:dPt>
            <c:idx val="0"/>
            <c:invertIfNegative val="0"/>
            <c:bubble3D val="0"/>
            <c:explosion val="9"/>
            <c:spPr>
              <a:solidFill>
                <a:srgbClr val="FFE89B"/>
              </a:solidFill>
              <a:effectLst>
                <a:outerShdw blurRad="50800" dist="63500" dir="2700000" algn="tl" rotWithShape="0">
                  <a:srgbClr val="EDA92F">
                    <a:alpha val="70000"/>
                  </a:srgbClr>
                </a:outerShdw>
              </a:effectLst>
            </c:spPr>
          </c:dPt>
          <c:dPt>
            <c:idx val="1"/>
            <c:invertIfNegative val="0"/>
            <c:bubble3D val="0"/>
            <c:explosion val="11"/>
            <c:spPr>
              <a:solidFill>
                <a:srgbClr val="FFE89B"/>
              </a:solidFill>
              <a:effectLst>
                <a:outerShdw blurRad="50800" dist="63500" dir="2700000" algn="tl" rotWithShape="0">
                  <a:srgbClr val="6CD2B5">
                    <a:alpha val="69804"/>
                  </a:srgbClr>
                </a:outerShdw>
              </a:effectLst>
            </c:spPr>
          </c:dPt>
          <c:dPt>
            <c:idx val="2"/>
            <c:invertIfNegative val="0"/>
            <c:bubble3D val="0"/>
            <c:explosion val="26"/>
            <c:spPr>
              <a:solidFill>
                <a:srgbClr val="FFE89B"/>
              </a:solidFill>
              <a:effectLst>
                <a:outerShdw blurRad="50800" dist="63500" dir="2700000" algn="tl" rotWithShape="0">
                  <a:srgbClr val="EC5E72">
                    <a:alpha val="69804"/>
                  </a:srgbClr>
                </a:outerShdw>
              </a:effectLst>
            </c:spPr>
          </c:dPt>
          <c:dPt>
            <c:idx val="3"/>
            <c:invertIfNegative val="0"/>
            <c:bubble3D val="0"/>
            <c:spPr>
              <a:solidFill>
                <a:srgbClr val="FFE89B"/>
              </a:solidFill>
              <a:effectLst>
                <a:outerShdw blurRad="50800" dist="63500" dir="2700000" algn="tl" rotWithShape="0">
                  <a:srgbClr val="C896DA">
                    <a:alpha val="69804"/>
                  </a:srgbClr>
                </a:outerShdw>
              </a:effectLst>
            </c:spPr>
          </c:dPt>
          <c:cat>
            <c:strRef>
              <c:f>'répartition DHS (annuel)'!$B$58:$B$61</c:f>
              <c:strCache>
                <c:ptCount val="4"/>
                <c:pt idx="0">
                  <c:v>6e</c:v>
                </c:pt>
                <c:pt idx="1">
                  <c:v>5e</c:v>
                </c:pt>
                <c:pt idx="2">
                  <c:v>4e</c:v>
                </c:pt>
                <c:pt idx="3">
                  <c:v>3e</c:v>
                </c:pt>
              </c:strCache>
            </c:strRef>
          </c:cat>
          <c:val>
            <c:numRef>
              <c:f>'répartition DHS (annuel)'!$C$58:$C$61</c:f>
              <c:numCache>
                <c:formatCode>General</c:formatCode>
                <c:ptCount val="4"/>
                <c:pt idx="0">
                  <c:v>0</c:v>
                </c:pt>
                <c:pt idx="1">
                  <c:v>0</c:v>
                </c:pt>
                <c:pt idx="2">
                  <c:v>0</c:v>
                </c:pt>
                <c:pt idx="3">
                  <c:v>0</c:v>
                </c:pt>
              </c:numCache>
            </c:numRef>
          </c:val>
        </c:ser>
        <c:ser>
          <c:idx val="1"/>
          <c:order val="1"/>
          <c:tx>
            <c:strRef>
              <c:f>'répartition DHS (annuel)'!$D$57</c:f>
              <c:strCache>
                <c:ptCount val="1"/>
                <c:pt idx="0">
                  <c:v>AP</c:v>
                </c:pt>
              </c:strCache>
            </c:strRef>
          </c:tx>
          <c:spPr>
            <a:solidFill>
              <a:schemeClr val="accent1">
                <a:lumMod val="60000"/>
                <a:lumOff val="40000"/>
              </a:schemeClr>
            </a:solidFill>
          </c:spPr>
          <c:invertIfNegative val="0"/>
          <c:dPt>
            <c:idx val="0"/>
            <c:invertIfNegative val="0"/>
            <c:bubble3D val="0"/>
            <c:spPr>
              <a:solidFill>
                <a:schemeClr val="accent1">
                  <a:lumMod val="60000"/>
                  <a:lumOff val="40000"/>
                </a:schemeClr>
              </a:solidFill>
              <a:effectLst>
                <a:outerShdw blurRad="50800" dist="63500" dir="2700000" algn="tl" rotWithShape="0">
                  <a:srgbClr val="EDA92F">
                    <a:alpha val="70000"/>
                  </a:srgbClr>
                </a:outerShdw>
              </a:effectLst>
            </c:spPr>
          </c:dPt>
          <c:dPt>
            <c:idx val="1"/>
            <c:invertIfNegative val="0"/>
            <c:bubble3D val="0"/>
            <c:spPr>
              <a:solidFill>
                <a:schemeClr val="accent1">
                  <a:lumMod val="60000"/>
                  <a:lumOff val="40000"/>
                </a:schemeClr>
              </a:solidFill>
              <a:effectLst>
                <a:outerShdw blurRad="50800" dist="63500" dir="2700000" algn="tl" rotWithShape="0">
                  <a:srgbClr val="6CD2B5">
                    <a:alpha val="70000"/>
                  </a:srgbClr>
                </a:outerShdw>
              </a:effectLst>
            </c:spPr>
          </c:dPt>
          <c:dPt>
            <c:idx val="2"/>
            <c:invertIfNegative val="0"/>
            <c:bubble3D val="0"/>
            <c:spPr>
              <a:solidFill>
                <a:schemeClr val="accent1">
                  <a:lumMod val="60000"/>
                  <a:lumOff val="40000"/>
                </a:schemeClr>
              </a:solidFill>
              <a:effectLst>
                <a:outerShdw blurRad="50800" dist="63500" dir="2700000" algn="tl" rotWithShape="0">
                  <a:srgbClr val="EC5E72">
                    <a:alpha val="70000"/>
                  </a:srgbClr>
                </a:outerShdw>
              </a:effectLst>
            </c:spPr>
          </c:dPt>
          <c:dPt>
            <c:idx val="3"/>
            <c:invertIfNegative val="0"/>
            <c:bubble3D val="0"/>
            <c:spPr>
              <a:solidFill>
                <a:schemeClr val="accent1">
                  <a:lumMod val="60000"/>
                  <a:lumOff val="40000"/>
                </a:schemeClr>
              </a:solidFill>
              <a:effectLst>
                <a:outerShdw blurRad="50800" dist="63500" dir="2700000" algn="tl" rotWithShape="0">
                  <a:srgbClr val="C896DA">
                    <a:alpha val="70000"/>
                  </a:srgbClr>
                </a:outerShdw>
              </a:effectLst>
            </c:spPr>
          </c:dPt>
          <c:cat>
            <c:strRef>
              <c:f>'répartition DHS (annuel)'!$B$58:$B$61</c:f>
              <c:strCache>
                <c:ptCount val="4"/>
                <c:pt idx="0">
                  <c:v>6e</c:v>
                </c:pt>
                <c:pt idx="1">
                  <c:v>5e</c:v>
                </c:pt>
                <c:pt idx="2">
                  <c:v>4e</c:v>
                </c:pt>
                <c:pt idx="3">
                  <c:v>3e</c:v>
                </c:pt>
              </c:strCache>
            </c:strRef>
          </c:cat>
          <c:val>
            <c:numRef>
              <c:f>'répartition DHS (annuel)'!$D$58:$D$61</c:f>
              <c:numCache>
                <c:formatCode>General</c:formatCode>
                <c:ptCount val="4"/>
                <c:pt idx="0">
                  <c:v>0</c:v>
                </c:pt>
                <c:pt idx="1">
                  <c:v>0</c:v>
                </c:pt>
                <c:pt idx="2">
                  <c:v>0</c:v>
                </c:pt>
                <c:pt idx="3">
                  <c:v>0</c:v>
                </c:pt>
              </c:numCache>
            </c:numRef>
          </c:val>
        </c:ser>
        <c:ser>
          <c:idx val="2"/>
          <c:order val="2"/>
          <c:tx>
            <c:strRef>
              <c:f>'répartition DHS (annuel)'!$E$57</c:f>
              <c:strCache>
                <c:ptCount val="1"/>
                <c:pt idx="0">
                  <c:v>EPI</c:v>
                </c:pt>
              </c:strCache>
            </c:strRef>
          </c:tx>
          <c:spPr>
            <a:solidFill>
              <a:srgbClr val="EAC5C4"/>
            </a:solidFill>
          </c:spPr>
          <c:invertIfNegative val="0"/>
          <c:dPt>
            <c:idx val="1"/>
            <c:invertIfNegative val="0"/>
            <c:bubble3D val="0"/>
            <c:spPr>
              <a:solidFill>
                <a:srgbClr val="EAC5C4"/>
              </a:solidFill>
              <a:effectLst>
                <a:outerShdw blurRad="50800" dist="63500" dir="2700000" algn="tl" rotWithShape="0">
                  <a:srgbClr val="6CD2B5">
                    <a:alpha val="70000"/>
                  </a:srgbClr>
                </a:outerShdw>
              </a:effectLst>
            </c:spPr>
          </c:dPt>
          <c:dPt>
            <c:idx val="2"/>
            <c:invertIfNegative val="0"/>
            <c:bubble3D val="0"/>
            <c:spPr>
              <a:solidFill>
                <a:srgbClr val="EAC5C4"/>
              </a:solidFill>
              <a:effectLst>
                <a:outerShdw blurRad="50800" dist="63500" dir="2700000" algn="tl" rotWithShape="0">
                  <a:srgbClr val="EC5E72">
                    <a:alpha val="70000"/>
                  </a:srgbClr>
                </a:outerShdw>
              </a:effectLst>
            </c:spPr>
          </c:dPt>
          <c:dPt>
            <c:idx val="3"/>
            <c:invertIfNegative val="0"/>
            <c:bubble3D val="0"/>
            <c:spPr>
              <a:solidFill>
                <a:srgbClr val="EAC5C4"/>
              </a:solidFill>
              <a:effectLst>
                <a:outerShdw blurRad="50800" dist="63500" dir="2700000" algn="tl" rotWithShape="0">
                  <a:srgbClr val="C896DA">
                    <a:alpha val="70000"/>
                  </a:srgbClr>
                </a:outerShdw>
              </a:effectLst>
            </c:spPr>
          </c:dPt>
          <c:cat>
            <c:strRef>
              <c:f>'répartition DHS (annuel)'!$B$58:$B$61</c:f>
              <c:strCache>
                <c:ptCount val="4"/>
                <c:pt idx="0">
                  <c:v>6e</c:v>
                </c:pt>
                <c:pt idx="1">
                  <c:v>5e</c:v>
                </c:pt>
                <c:pt idx="2">
                  <c:v>4e</c:v>
                </c:pt>
                <c:pt idx="3">
                  <c:v>3e</c:v>
                </c:pt>
              </c:strCache>
            </c:strRef>
          </c:cat>
          <c:val>
            <c:numRef>
              <c:f>'répartition DHS (annuel)'!$E$58:$E$61</c:f>
              <c:numCache>
                <c:formatCode>General</c:formatCode>
                <c:ptCount val="4"/>
                <c:pt idx="1">
                  <c:v>0</c:v>
                </c:pt>
                <c:pt idx="2">
                  <c:v>0</c:v>
                </c:pt>
                <c:pt idx="3">
                  <c:v>0</c:v>
                </c:pt>
              </c:numCache>
            </c:numRef>
          </c:val>
        </c:ser>
        <c:dLbls>
          <c:showLegendKey val="0"/>
          <c:showVal val="0"/>
          <c:showCatName val="0"/>
          <c:showSerName val="0"/>
          <c:showPercent val="0"/>
          <c:showBubbleSize val="0"/>
        </c:dLbls>
        <c:gapWidth val="150"/>
        <c:overlap val="100"/>
        <c:axId val="200941568"/>
        <c:axId val="200935680"/>
      </c:barChart>
      <c:valAx>
        <c:axId val="200935680"/>
        <c:scaling>
          <c:orientation val="minMax"/>
        </c:scaling>
        <c:delete val="1"/>
        <c:axPos val="l"/>
        <c:numFmt formatCode="General" sourceLinked="1"/>
        <c:majorTickMark val="out"/>
        <c:minorTickMark val="none"/>
        <c:tickLblPos val="nextTo"/>
        <c:crossAx val="200941568"/>
        <c:crosses val="autoZero"/>
        <c:crossBetween val="between"/>
      </c:valAx>
      <c:catAx>
        <c:axId val="200941568"/>
        <c:scaling>
          <c:orientation val="minMax"/>
        </c:scaling>
        <c:delete val="0"/>
        <c:axPos val="b"/>
        <c:majorTickMark val="out"/>
        <c:minorTickMark val="none"/>
        <c:tickLblPos val="nextTo"/>
        <c:crossAx val="200935680"/>
        <c:crosses val="autoZero"/>
        <c:auto val="1"/>
        <c:lblAlgn val="ctr"/>
        <c:lblOffset val="100"/>
        <c:noMultiLvlLbl val="0"/>
      </c:catAx>
    </c:plotArea>
    <c:legend>
      <c:legendPos val="r"/>
      <c:layout>
        <c:manualLayout>
          <c:xMode val="edge"/>
          <c:yMode val="edge"/>
          <c:x val="0.77530106853798086"/>
          <c:y val="0.37245165782848572"/>
          <c:w val="0.17542428535345217"/>
          <c:h val="0.32312353812916245"/>
        </c:manualLayout>
      </c:layout>
      <c:overlay val="0"/>
      <c:txPr>
        <a:bodyPr/>
        <a:lstStyle/>
        <a:p>
          <a:pPr rtl="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'répartition DHS (périodes)'!$F$20:$G$20</c:f>
              <c:strCache>
                <c:ptCount val="1"/>
                <c:pt idx="0">
                  <c:v>par emploi</c:v>
                </c:pt>
              </c:strCache>
            </c:strRef>
          </c:tx>
          <c:spPr>
            <a:solidFill>
              <a:schemeClr val="accent3">
                <a:lumMod val="60000"/>
                <a:lumOff val="40000"/>
              </a:schemeClr>
            </a:solidFill>
          </c:spPr>
          <c:dPt>
            <c:idx val="0"/>
            <c:bubble3D val="0"/>
            <c:spPr>
              <a:solidFill>
                <a:srgbClr val="FFE89B"/>
              </a:solidFill>
            </c:spPr>
          </c:dPt>
          <c:dPt>
            <c:idx val="1"/>
            <c:bubble3D val="0"/>
            <c:spPr>
              <a:solidFill>
                <a:schemeClr val="accent1">
                  <a:lumMod val="60000"/>
                  <a:lumOff val="40000"/>
                </a:schemeClr>
              </a:solidFill>
            </c:spPr>
          </c:dPt>
          <c:dPt>
            <c:idx val="2"/>
            <c:bubble3D val="0"/>
            <c:spPr>
              <a:solidFill>
                <a:srgbClr val="EAC5C4"/>
              </a:solidFill>
            </c:spPr>
          </c:dPt>
          <c:dPt>
            <c:idx val="3"/>
            <c:bubble3D val="0"/>
            <c:spPr>
              <a:solidFill>
                <a:srgbClr val="B2A97A"/>
              </a:solidFill>
            </c:spPr>
          </c:dPt>
          <c:dPt>
            <c:idx val="4"/>
            <c:bubble3D val="0"/>
            <c:spPr>
              <a:solidFill>
                <a:schemeClr val="bg2">
                  <a:lumMod val="75000"/>
                </a:schemeClr>
              </a:solidFill>
            </c:spPr>
          </c:dPt>
          <c:dLbls>
            <c:txPr>
              <a:bodyPr/>
              <a:lstStyle/>
              <a:p>
                <a:pPr>
                  <a:defRPr sz="1100">
                    <a:latin typeface="Arial Narrow" pitchFamily="34" charset="0"/>
                  </a:defRPr>
                </a:pPr>
                <a:endParaRPr lang="fr-FR"/>
              </a:p>
            </c:txPr>
            <c:dLblPos val="ctr"/>
            <c:showLegendKey val="0"/>
            <c:showVal val="0"/>
            <c:showCatName val="1"/>
            <c:showSerName val="0"/>
            <c:showPercent val="1"/>
            <c:showBubbleSize val="0"/>
            <c:showLeaderLines val="0"/>
          </c:dLbls>
          <c:cat>
            <c:strRef>
              <c:f>'répartition DHS (périodes)'!$F$49:$F$53</c:f>
              <c:strCache>
                <c:ptCount val="5"/>
                <c:pt idx="0">
                  <c:v>GER/CoInt</c:v>
                </c:pt>
                <c:pt idx="1">
                  <c:v>AP</c:v>
                </c:pt>
                <c:pt idx="2">
                  <c:v>EPI</c:v>
                </c:pt>
                <c:pt idx="3">
                  <c:v>EdC1</c:v>
                </c:pt>
                <c:pt idx="4">
                  <c:v>EdC2</c:v>
                </c:pt>
              </c:strCache>
            </c:strRef>
          </c:cat>
          <c:val>
            <c:numRef>
              <c:f>'répartition DHS (périodes)'!$G$49:$G$53</c:f>
              <c:numCache>
                <c:formatCode>0.0</c:formatCode>
                <c:ptCount val="5"/>
                <c:pt idx="0">
                  <c:v>0</c:v>
                </c:pt>
                <c:pt idx="1">
                  <c:v>0</c:v>
                </c:pt>
                <c:pt idx="2">
                  <c:v>0</c:v>
                </c:pt>
                <c:pt idx="3" formatCode="General">
                  <c:v>0</c:v>
                </c:pt>
                <c:pt idx="4" formatCode="General">
                  <c:v>0</c:v>
                </c:pt>
              </c:numCache>
            </c:numRef>
          </c:val>
        </c:ser>
        <c:dLbls>
          <c:showLegendKey val="0"/>
          <c:showVal val="0"/>
          <c:showCatName val="0"/>
          <c:showSerName val="0"/>
          <c:showPercent val="0"/>
          <c:showBubbleSize val="0"/>
          <c:showLeaderLines val="0"/>
        </c:dLbls>
        <c:firstSliceAng val="180"/>
      </c:pie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'répartition DHS (périodes)'!$K$4</c:f>
              <c:strCache>
                <c:ptCount val="1"/>
                <c:pt idx="0">
                  <c:v>par niveau hors EdC</c:v>
                </c:pt>
              </c:strCache>
            </c:strRef>
          </c:tx>
          <c:spPr>
            <a:solidFill>
              <a:schemeClr val="accent3">
                <a:lumMod val="60000"/>
                <a:lumOff val="40000"/>
              </a:schemeClr>
            </a:solidFill>
          </c:spPr>
          <c:dPt>
            <c:idx val="0"/>
            <c:bubble3D val="0"/>
            <c:spPr>
              <a:solidFill>
                <a:srgbClr val="EDA92F"/>
              </a:solidFill>
            </c:spPr>
          </c:dPt>
          <c:dPt>
            <c:idx val="1"/>
            <c:bubble3D val="0"/>
            <c:spPr>
              <a:solidFill>
                <a:srgbClr val="6CD2B5"/>
              </a:solidFill>
            </c:spPr>
          </c:dPt>
          <c:dPt>
            <c:idx val="2"/>
            <c:bubble3D val="0"/>
            <c:spPr>
              <a:solidFill>
                <a:srgbClr val="EE7284"/>
              </a:solidFill>
            </c:spPr>
          </c:dPt>
          <c:dPt>
            <c:idx val="3"/>
            <c:bubble3D val="0"/>
            <c:spPr>
              <a:solidFill>
                <a:srgbClr val="C896DA"/>
              </a:solidFill>
            </c:spPr>
          </c:dPt>
          <c:dLbls>
            <c:txPr>
              <a:bodyPr/>
              <a:lstStyle/>
              <a:p>
                <a:pPr>
                  <a:defRPr sz="1100" b="0">
                    <a:solidFill>
                      <a:sysClr val="windowText" lastClr="000000"/>
                    </a:solidFill>
                    <a:latin typeface="Arial Narrow" pitchFamily="34" charset="0"/>
                  </a:defRPr>
                </a:pPr>
                <a:endParaRPr lang="fr-FR"/>
              </a:p>
            </c:txPr>
            <c:dLblPos val="ctr"/>
            <c:showLegendKey val="0"/>
            <c:showVal val="0"/>
            <c:showCatName val="1"/>
            <c:showSerName val="0"/>
            <c:showPercent val="1"/>
            <c:showBubbleSize val="0"/>
            <c:showLeaderLines val="0"/>
          </c:dLbls>
          <c:cat>
            <c:strRef>
              <c:f>'répartition DHS (périodes)'!$P$49:$P$52</c:f>
              <c:strCache>
                <c:ptCount val="4"/>
                <c:pt idx="0">
                  <c:v>6e</c:v>
                </c:pt>
                <c:pt idx="1">
                  <c:v>5e</c:v>
                </c:pt>
                <c:pt idx="2">
                  <c:v>4e</c:v>
                </c:pt>
                <c:pt idx="3">
                  <c:v>3e</c:v>
                </c:pt>
              </c:strCache>
            </c:strRef>
          </c:cat>
          <c:val>
            <c:numRef>
              <c:f>'répartition DHS (périodes)'!$R$49:$R$52</c:f>
              <c:numCache>
                <c:formatCode>General</c:formatCode>
                <c:ptCount val="4"/>
                <c:pt idx="0">
                  <c:v>0</c:v>
                </c:pt>
                <c:pt idx="1">
                  <c:v>0</c:v>
                </c:pt>
                <c:pt idx="2">
                  <c:v>0</c:v>
                </c:pt>
                <c:pt idx="3">
                  <c:v>0</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'répartition DHS (périodes)'!$G$4</c:f>
              <c:strCache>
                <c:ptCount val="1"/>
                <c:pt idx="0">
                  <c:v>par niveau avec EdC</c:v>
                </c:pt>
              </c:strCache>
            </c:strRef>
          </c:tx>
          <c:spPr>
            <a:solidFill>
              <a:schemeClr val="accent3">
                <a:lumMod val="60000"/>
                <a:lumOff val="40000"/>
              </a:schemeClr>
            </a:solidFill>
          </c:spPr>
          <c:dPt>
            <c:idx val="0"/>
            <c:bubble3D val="0"/>
            <c:spPr>
              <a:solidFill>
                <a:srgbClr val="FED552"/>
              </a:solidFill>
            </c:spPr>
          </c:dPt>
          <c:dPt>
            <c:idx val="1"/>
            <c:bubble3D val="0"/>
            <c:spPr>
              <a:solidFill>
                <a:srgbClr val="6CF0B5"/>
              </a:solidFill>
            </c:spPr>
          </c:dPt>
          <c:dPt>
            <c:idx val="2"/>
            <c:bubble3D val="0"/>
            <c:spPr>
              <a:solidFill>
                <a:srgbClr val="F09E90"/>
              </a:solidFill>
            </c:spPr>
          </c:dPt>
          <c:dPt>
            <c:idx val="3"/>
            <c:bubble3D val="0"/>
            <c:spPr>
              <a:solidFill>
                <a:srgbClr val="DFAFDD"/>
              </a:solidFill>
            </c:spPr>
          </c:dPt>
          <c:dLbls>
            <c:txPr>
              <a:bodyPr/>
              <a:lstStyle/>
              <a:p>
                <a:pPr>
                  <a:defRPr sz="1100" b="0">
                    <a:solidFill>
                      <a:sysClr val="windowText" lastClr="000000"/>
                    </a:solidFill>
                    <a:latin typeface="Arial Narrow" pitchFamily="34" charset="0"/>
                  </a:defRPr>
                </a:pPr>
                <a:endParaRPr lang="fr-FR"/>
              </a:p>
            </c:txPr>
            <c:dLblPos val="ctr"/>
            <c:showLegendKey val="0"/>
            <c:showVal val="0"/>
            <c:showCatName val="1"/>
            <c:showSerName val="0"/>
            <c:showPercent val="1"/>
            <c:showBubbleSize val="0"/>
            <c:showLeaderLines val="0"/>
          </c:dLbls>
          <c:cat>
            <c:strRef>
              <c:f>'répartition DHS (périodes)'!$P$49:$P$52</c:f>
              <c:strCache>
                <c:ptCount val="4"/>
                <c:pt idx="0">
                  <c:v>6e</c:v>
                </c:pt>
                <c:pt idx="1">
                  <c:v>5e</c:v>
                </c:pt>
                <c:pt idx="2">
                  <c:v>4e</c:v>
                </c:pt>
                <c:pt idx="3">
                  <c:v>3e</c:v>
                </c:pt>
              </c:strCache>
            </c:strRef>
          </c:cat>
          <c:val>
            <c:numRef>
              <c:f>'répartition DHS (périodes)'!$Q$49:$Q$52</c:f>
              <c:numCache>
                <c:formatCode>General</c:formatCode>
                <c:ptCount val="4"/>
                <c:pt idx="0">
                  <c:v>0</c:v>
                </c:pt>
                <c:pt idx="1">
                  <c:v>0</c:v>
                </c:pt>
                <c:pt idx="2">
                  <c:v>0</c:v>
                </c:pt>
                <c:pt idx="3">
                  <c:v>0</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43810148731408"/>
          <c:y val="5.0925925925925923E-2"/>
          <c:w val="0.53888888888888886"/>
          <c:h val="0.78240740740740744"/>
        </c:manualLayout>
      </c:layout>
      <c:barChart>
        <c:barDir val="col"/>
        <c:grouping val="stacked"/>
        <c:varyColors val="0"/>
        <c:ser>
          <c:idx val="0"/>
          <c:order val="0"/>
          <c:tx>
            <c:strRef>
              <c:f>'répartition DHS (périodes)'!$C$57</c:f>
              <c:strCache>
                <c:ptCount val="1"/>
                <c:pt idx="0">
                  <c:v>GER/CoInt</c:v>
                </c:pt>
              </c:strCache>
            </c:strRef>
          </c:tx>
          <c:spPr>
            <a:solidFill>
              <a:srgbClr val="FFE89B"/>
            </a:solidFill>
          </c:spPr>
          <c:invertIfNegative val="0"/>
          <c:dPt>
            <c:idx val="0"/>
            <c:invertIfNegative val="0"/>
            <c:bubble3D val="0"/>
            <c:explosion val="9"/>
            <c:spPr>
              <a:solidFill>
                <a:srgbClr val="FFE89B"/>
              </a:solidFill>
              <a:effectLst>
                <a:outerShdw blurRad="50800" dist="63500" dir="2700000" algn="tl" rotWithShape="0">
                  <a:srgbClr val="EDA92F">
                    <a:alpha val="70000"/>
                  </a:srgbClr>
                </a:outerShdw>
              </a:effectLst>
            </c:spPr>
          </c:dPt>
          <c:dPt>
            <c:idx val="1"/>
            <c:invertIfNegative val="0"/>
            <c:bubble3D val="0"/>
            <c:explosion val="11"/>
            <c:spPr>
              <a:solidFill>
                <a:srgbClr val="FFE89B"/>
              </a:solidFill>
              <a:effectLst>
                <a:outerShdw blurRad="50800" dist="63500" dir="2700000" algn="tl" rotWithShape="0">
                  <a:srgbClr val="6CD2B5">
                    <a:alpha val="69804"/>
                  </a:srgbClr>
                </a:outerShdw>
              </a:effectLst>
            </c:spPr>
          </c:dPt>
          <c:dPt>
            <c:idx val="2"/>
            <c:invertIfNegative val="0"/>
            <c:bubble3D val="0"/>
            <c:explosion val="26"/>
            <c:spPr>
              <a:solidFill>
                <a:srgbClr val="FFE89B"/>
              </a:solidFill>
              <a:effectLst>
                <a:outerShdw blurRad="50800" dist="63500" dir="2700000" algn="tl" rotWithShape="0">
                  <a:srgbClr val="EC5E72">
                    <a:alpha val="69804"/>
                  </a:srgbClr>
                </a:outerShdw>
              </a:effectLst>
            </c:spPr>
          </c:dPt>
          <c:dPt>
            <c:idx val="3"/>
            <c:invertIfNegative val="0"/>
            <c:bubble3D val="0"/>
            <c:spPr>
              <a:solidFill>
                <a:srgbClr val="FFE89B"/>
              </a:solidFill>
              <a:effectLst>
                <a:outerShdw blurRad="50800" dist="63500" dir="2700000" algn="tl" rotWithShape="0">
                  <a:srgbClr val="C896DA">
                    <a:alpha val="69804"/>
                  </a:srgbClr>
                </a:outerShdw>
              </a:effectLst>
            </c:spPr>
          </c:dPt>
          <c:cat>
            <c:strRef>
              <c:f>'répartition DHS (périodes)'!$B$58:$B$61</c:f>
              <c:strCache>
                <c:ptCount val="4"/>
                <c:pt idx="0">
                  <c:v>6e</c:v>
                </c:pt>
                <c:pt idx="1">
                  <c:v>5e</c:v>
                </c:pt>
                <c:pt idx="2">
                  <c:v>4e</c:v>
                </c:pt>
                <c:pt idx="3">
                  <c:v>3e</c:v>
                </c:pt>
              </c:strCache>
            </c:strRef>
          </c:cat>
          <c:val>
            <c:numRef>
              <c:f>'répartition DHS (périodes)'!$C$58:$C$61</c:f>
              <c:numCache>
                <c:formatCode>General</c:formatCode>
                <c:ptCount val="4"/>
                <c:pt idx="0">
                  <c:v>0</c:v>
                </c:pt>
                <c:pt idx="1">
                  <c:v>0</c:v>
                </c:pt>
                <c:pt idx="2">
                  <c:v>0</c:v>
                </c:pt>
                <c:pt idx="3">
                  <c:v>0</c:v>
                </c:pt>
              </c:numCache>
            </c:numRef>
          </c:val>
        </c:ser>
        <c:ser>
          <c:idx val="1"/>
          <c:order val="1"/>
          <c:tx>
            <c:strRef>
              <c:f>'répartition DHS (périodes)'!$D$57</c:f>
              <c:strCache>
                <c:ptCount val="1"/>
                <c:pt idx="0">
                  <c:v>AP</c:v>
                </c:pt>
              </c:strCache>
            </c:strRef>
          </c:tx>
          <c:spPr>
            <a:solidFill>
              <a:schemeClr val="accent1">
                <a:lumMod val="60000"/>
                <a:lumOff val="40000"/>
              </a:schemeClr>
            </a:solidFill>
          </c:spPr>
          <c:invertIfNegative val="0"/>
          <c:dPt>
            <c:idx val="0"/>
            <c:invertIfNegative val="0"/>
            <c:bubble3D val="0"/>
            <c:spPr>
              <a:solidFill>
                <a:schemeClr val="accent1">
                  <a:lumMod val="60000"/>
                  <a:lumOff val="40000"/>
                </a:schemeClr>
              </a:solidFill>
              <a:effectLst>
                <a:outerShdw blurRad="50800" dist="63500" dir="2700000" algn="tl" rotWithShape="0">
                  <a:srgbClr val="EDA92F">
                    <a:alpha val="70000"/>
                  </a:srgbClr>
                </a:outerShdw>
              </a:effectLst>
            </c:spPr>
          </c:dPt>
          <c:dPt>
            <c:idx val="1"/>
            <c:invertIfNegative val="0"/>
            <c:bubble3D val="0"/>
            <c:spPr>
              <a:solidFill>
                <a:schemeClr val="accent1">
                  <a:lumMod val="60000"/>
                  <a:lumOff val="40000"/>
                </a:schemeClr>
              </a:solidFill>
              <a:effectLst>
                <a:outerShdw blurRad="50800" dist="63500" dir="2700000" algn="tl" rotWithShape="0">
                  <a:srgbClr val="6CD2B5">
                    <a:alpha val="70000"/>
                  </a:srgbClr>
                </a:outerShdw>
              </a:effectLst>
            </c:spPr>
          </c:dPt>
          <c:dPt>
            <c:idx val="2"/>
            <c:invertIfNegative val="0"/>
            <c:bubble3D val="0"/>
            <c:spPr>
              <a:solidFill>
                <a:schemeClr val="accent1">
                  <a:lumMod val="60000"/>
                  <a:lumOff val="40000"/>
                </a:schemeClr>
              </a:solidFill>
              <a:effectLst>
                <a:outerShdw blurRad="50800" dist="63500" dir="2700000" algn="tl" rotWithShape="0">
                  <a:srgbClr val="EC5E72">
                    <a:alpha val="70000"/>
                  </a:srgbClr>
                </a:outerShdw>
              </a:effectLst>
            </c:spPr>
          </c:dPt>
          <c:dPt>
            <c:idx val="3"/>
            <c:invertIfNegative val="0"/>
            <c:bubble3D val="0"/>
            <c:spPr>
              <a:solidFill>
                <a:schemeClr val="accent1">
                  <a:lumMod val="60000"/>
                  <a:lumOff val="40000"/>
                </a:schemeClr>
              </a:solidFill>
              <a:effectLst>
                <a:outerShdw blurRad="50800" dist="63500" dir="2700000" algn="tl" rotWithShape="0">
                  <a:srgbClr val="C896DA">
                    <a:alpha val="70000"/>
                  </a:srgbClr>
                </a:outerShdw>
              </a:effectLst>
            </c:spPr>
          </c:dPt>
          <c:cat>
            <c:strRef>
              <c:f>'répartition DHS (périodes)'!$B$58:$B$61</c:f>
              <c:strCache>
                <c:ptCount val="4"/>
                <c:pt idx="0">
                  <c:v>6e</c:v>
                </c:pt>
                <c:pt idx="1">
                  <c:v>5e</c:v>
                </c:pt>
                <c:pt idx="2">
                  <c:v>4e</c:v>
                </c:pt>
                <c:pt idx="3">
                  <c:v>3e</c:v>
                </c:pt>
              </c:strCache>
            </c:strRef>
          </c:cat>
          <c:val>
            <c:numRef>
              <c:f>'répartition DHS (périodes)'!$D$58:$D$61</c:f>
              <c:numCache>
                <c:formatCode>General</c:formatCode>
                <c:ptCount val="4"/>
                <c:pt idx="0">
                  <c:v>0</c:v>
                </c:pt>
                <c:pt idx="1">
                  <c:v>0</c:v>
                </c:pt>
                <c:pt idx="2">
                  <c:v>0</c:v>
                </c:pt>
                <c:pt idx="3">
                  <c:v>0</c:v>
                </c:pt>
              </c:numCache>
            </c:numRef>
          </c:val>
        </c:ser>
        <c:ser>
          <c:idx val="2"/>
          <c:order val="2"/>
          <c:tx>
            <c:strRef>
              <c:f>'répartition DHS (périodes)'!$E$57</c:f>
              <c:strCache>
                <c:ptCount val="1"/>
                <c:pt idx="0">
                  <c:v>EPI</c:v>
                </c:pt>
              </c:strCache>
            </c:strRef>
          </c:tx>
          <c:spPr>
            <a:solidFill>
              <a:srgbClr val="EAC5C4"/>
            </a:solidFill>
          </c:spPr>
          <c:invertIfNegative val="0"/>
          <c:dPt>
            <c:idx val="1"/>
            <c:invertIfNegative val="0"/>
            <c:bubble3D val="0"/>
            <c:spPr>
              <a:solidFill>
                <a:srgbClr val="EAC5C4"/>
              </a:solidFill>
              <a:effectLst>
                <a:outerShdw blurRad="50800" dist="63500" dir="2700000" algn="tl" rotWithShape="0">
                  <a:srgbClr val="6CD2B5">
                    <a:alpha val="70000"/>
                  </a:srgbClr>
                </a:outerShdw>
              </a:effectLst>
            </c:spPr>
          </c:dPt>
          <c:dPt>
            <c:idx val="2"/>
            <c:invertIfNegative val="0"/>
            <c:bubble3D val="0"/>
            <c:spPr>
              <a:solidFill>
                <a:srgbClr val="EAC5C4"/>
              </a:solidFill>
              <a:effectLst>
                <a:outerShdw blurRad="50800" dist="63500" dir="2700000" algn="tl" rotWithShape="0">
                  <a:srgbClr val="EC5E72">
                    <a:alpha val="70000"/>
                  </a:srgbClr>
                </a:outerShdw>
              </a:effectLst>
            </c:spPr>
          </c:dPt>
          <c:dPt>
            <c:idx val="3"/>
            <c:invertIfNegative val="0"/>
            <c:bubble3D val="0"/>
            <c:spPr>
              <a:solidFill>
                <a:srgbClr val="EAC5C4"/>
              </a:solidFill>
              <a:effectLst>
                <a:outerShdw blurRad="50800" dist="63500" dir="2700000" algn="tl" rotWithShape="0">
                  <a:srgbClr val="C896DA">
                    <a:alpha val="70000"/>
                  </a:srgbClr>
                </a:outerShdw>
              </a:effectLst>
            </c:spPr>
          </c:dPt>
          <c:cat>
            <c:strRef>
              <c:f>'répartition DHS (périodes)'!$B$58:$B$61</c:f>
              <c:strCache>
                <c:ptCount val="4"/>
                <c:pt idx="0">
                  <c:v>6e</c:v>
                </c:pt>
                <c:pt idx="1">
                  <c:v>5e</c:v>
                </c:pt>
                <c:pt idx="2">
                  <c:v>4e</c:v>
                </c:pt>
                <c:pt idx="3">
                  <c:v>3e</c:v>
                </c:pt>
              </c:strCache>
            </c:strRef>
          </c:cat>
          <c:val>
            <c:numRef>
              <c:f>'répartition DHS (périodes)'!$E$58:$E$61</c:f>
              <c:numCache>
                <c:formatCode>General</c:formatCode>
                <c:ptCount val="4"/>
                <c:pt idx="1">
                  <c:v>0</c:v>
                </c:pt>
                <c:pt idx="2">
                  <c:v>0</c:v>
                </c:pt>
                <c:pt idx="3">
                  <c:v>0</c:v>
                </c:pt>
              </c:numCache>
            </c:numRef>
          </c:val>
        </c:ser>
        <c:dLbls>
          <c:showLegendKey val="0"/>
          <c:showVal val="0"/>
          <c:showCatName val="0"/>
          <c:showSerName val="0"/>
          <c:showPercent val="0"/>
          <c:showBubbleSize val="0"/>
        </c:dLbls>
        <c:gapWidth val="150"/>
        <c:overlap val="100"/>
        <c:axId val="213215488"/>
        <c:axId val="213213952"/>
      </c:barChart>
      <c:valAx>
        <c:axId val="213213952"/>
        <c:scaling>
          <c:orientation val="minMax"/>
        </c:scaling>
        <c:delete val="1"/>
        <c:axPos val="l"/>
        <c:numFmt formatCode="General" sourceLinked="1"/>
        <c:majorTickMark val="out"/>
        <c:minorTickMark val="none"/>
        <c:tickLblPos val="nextTo"/>
        <c:crossAx val="213215488"/>
        <c:crosses val="autoZero"/>
        <c:crossBetween val="between"/>
      </c:valAx>
      <c:catAx>
        <c:axId val="213215488"/>
        <c:scaling>
          <c:orientation val="minMax"/>
        </c:scaling>
        <c:delete val="0"/>
        <c:axPos val="b"/>
        <c:majorTickMark val="out"/>
        <c:minorTickMark val="none"/>
        <c:tickLblPos val="nextTo"/>
        <c:crossAx val="213213952"/>
        <c:crosses val="autoZero"/>
        <c:auto val="1"/>
        <c:lblAlgn val="ctr"/>
        <c:lblOffset val="100"/>
        <c:noMultiLvlLbl val="0"/>
      </c:catAx>
    </c:plotArea>
    <c:legend>
      <c:legendPos val="r"/>
      <c:layout>
        <c:manualLayout>
          <c:xMode val="edge"/>
          <c:yMode val="edge"/>
          <c:x val="0.77530106853798086"/>
          <c:y val="0.37245165782848572"/>
          <c:w val="0.18658188646921228"/>
          <c:h val="0.24602603246022819"/>
        </c:manualLayout>
      </c:layout>
      <c:overlay val="0"/>
      <c:txPr>
        <a:bodyPr/>
        <a:lstStyle/>
        <a:p>
          <a:pPr rtl="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CheckBox" fmlaLink="$F$20"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15</xdr:col>
      <xdr:colOff>87456</xdr:colOff>
      <xdr:row>19</xdr:row>
      <xdr:rowOff>95250</xdr:rowOff>
    </xdr:from>
    <xdr:to>
      <xdr:col>16</xdr:col>
      <xdr:colOff>665884</xdr:colOff>
      <xdr:row>19</xdr:row>
      <xdr:rowOff>95250</xdr:rowOff>
    </xdr:to>
    <xdr:cxnSp macro="">
      <xdr:nvCxnSpPr>
        <xdr:cNvPr id="2" name="Connecteur droit avec flèche 1"/>
        <xdr:cNvCxnSpPr/>
      </xdr:nvCxnSpPr>
      <xdr:spPr>
        <a:xfrm>
          <a:off x="7088331" y="3419475"/>
          <a:ext cx="1064203" cy="0"/>
        </a:xfrm>
        <a:prstGeom prst="straightConnector1">
          <a:avLst/>
        </a:prstGeom>
        <a:ln>
          <a:solidFill>
            <a:sysClr val="windowText" lastClr="000000"/>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381000</xdr:colOff>
      <xdr:row>17</xdr:row>
      <xdr:rowOff>47625</xdr:rowOff>
    </xdr:from>
    <xdr:to>
      <xdr:col>20</xdr:col>
      <xdr:colOff>381000</xdr:colOff>
      <xdr:row>18</xdr:row>
      <xdr:rowOff>145125</xdr:rowOff>
    </xdr:to>
    <xdr:cxnSp macro="">
      <xdr:nvCxnSpPr>
        <xdr:cNvPr id="3" name="Connecteur droit avec flèche 2"/>
        <xdr:cNvCxnSpPr/>
      </xdr:nvCxnSpPr>
      <xdr:spPr>
        <a:xfrm>
          <a:off x="9734550" y="2990850"/>
          <a:ext cx="0" cy="288000"/>
        </a:xfrm>
        <a:prstGeom prst="straightConnector1">
          <a:avLst/>
        </a:prstGeom>
        <a:ln>
          <a:solidFill>
            <a:sysClr val="windowText" lastClr="000000"/>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39510</xdr:colOff>
      <xdr:row>15</xdr:row>
      <xdr:rowOff>21647</xdr:rowOff>
    </xdr:from>
    <xdr:to>
      <xdr:col>13</xdr:col>
      <xdr:colOff>454600</xdr:colOff>
      <xdr:row>16</xdr:row>
      <xdr:rowOff>7056</xdr:rowOff>
    </xdr:to>
    <xdr:sp macro="" textlink="">
      <xdr:nvSpPr>
        <xdr:cNvPr id="4" name="Accolade fermante 3"/>
        <xdr:cNvSpPr/>
      </xdr:nvSpPr>
      <xdr:spPr>
        <a:xfrm rot="5400000">
          <a:off x="6307055" y="2274647"/>
          <a:ext cx="72000" cy="900000"/>
        </a:xfrm>
        <a:prstGeom prst="rightBrace">
          <a:avLst/>
        </a:prstGeom>
        <a:ln>
          <a:solidFill>
            <a:schemeClr val="tx1"/>
          </a:soli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xdr:from>
          <xdr:col>4</xdr:col>
          <xdr:colOff>400050</xdr:colOff>
          <xdr:row>18</xdr:row>
          <xdr:rowOff>171450</xdr:rowOff>
        </xdr:from>
        <xdr:to>
          <xdr:col>6</xdr:col>
          <xdr:colOff>133350</xdr:colOff>
          <xdr:row>20</xdr:row>
          <xdr:rowOff>19050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150018</xdr:colOff>
      <xdr:row>155</xdr:row>
      <xdr:rowOff>88897</xdr:rowOff>
    </xdr:from>
    <xdr:to>
      <xdr:col>12</xdr:col>
      <xdr:colOff>183356</xdr:colOff>
      <xdr:row>172</xdr:row>
      <xdr:rowOff>104512</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80731</xdr:rowOff>
    </xdr:from>
    <xdr:to>
      <xdr:col>6</xdr:col>
      <xdr:colOff>374877</xdr:colOff>
      <xdr:row>35</xdr:row>
      <xdr:rowOff>90904</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53068</xdr:colOff>
      <xdr:row>1</xdr:row>
      <xdr:rowOff>79372</xdr:rowOff>
    </xdr:from>
    <xdr:to>
      <xdr:col>17</xdr:col>
      <xdr:colOff>513670</xdr:colOff>
      <xdr:row>18</xdr:row>
      <xdr:rowOff>94987</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79372</xdr:rowOff>
    </xdr:from>
    <xdr:to>
      <xdr:col>6</xdr:col>
      <xdr:colOff>290513</xdr:colOff>
      <xdr:row>18</xdr:row>
      <xdr:rowOff>94987</xdr:rowOff>
    </xdr:to>
    <xdr:graphicFrame macro="">
      <xdr:nvGraphicFramePr>
        <xdr:cNvPr id="4" name="Graphique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5444</xdr:colOff>
      <xdr:row>20</xdr:row>
      <xdr:rowOff>36740</xdr:rowOff>
    </xdr:from>
    <xdr:to>
      <xdr:col>5</xdr:col>
      <xdr:colOff>239444</xdr:colOff>
      <xdr:row>21</xdr:row>
      <xdr:rowOff>37833</xdr:rowOff>
    </xdr:to>
    <xdr:cxnSp macro="">
      <xdr:nvCxnSpPr>
        <xdr:cNvPr id="5" name="Connecteur droit avec flèche 4"/>
        <xdr:cNvCxnSpPr/>
      </xdr:nvCxnSpPr>
      <xdr:spPr>
        <a:xfrm flipH="1">
          <a:off x="3624944" y="3846740"/>
          <a:ext cx="234000" cy="191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485775</xdr:colOff>
      <xdr:row>4</xdr:row>
      <xdr:rowOff>59190</xdr:rowOff>
    </xdr:from>
    <xdr:to>
      <xdr:col>5</xdr:col>
      <xdr:colOff>228600</xdr:colOff>
      <xdr:row>5</xdr:row>
      <xdr:rowOff>59190</xdr:rowOff>
    </xdr:to>
    <xdr:cxnSp macro="">
      <xdr:nvCxnSpPr>
        <xdr:cNvPr id="6" name="Connecteur droit avec flèche 5"/>
        <xdr:cNvCxnSpPr/>
      </xdr:nvCxnSpPr>
      <xdr:spPr>
        <a:xfrm flipH="1">
          <a:off x="3381375" y="821190"/>
          <a:ext cx="466725" cy="190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39460</xdr:colOff>
      <xdr:row>4</xdr:row>
      <xdr:rowOff>59190</xdr:rowOff>
    </xdr:from>
    <xdr:to>
      <xdr:col>11</xdr:col>
      <xdr:colOff>276224</xdr:colOff>
      <xdr:row>5</xdr:row>
      <xdr:rowOff>59190</xdr:rowOff>
    </xdr:to>
    <xdr:cxnSp macro="">
      <xdr:nvCxnSpPr>
        <xdr:cNvPr id="7" name="Connecteur droit avec flèche 6"/>
        <xdr:cNvCxnSpPr/>
      </xdr:nvCxnSpPr>
      <xdr:spPr>
        <a:xfrm>
          <a:off x="8002360" y="821190"/>
          <a:ext cx="236764" cy="190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263979</xdr:colOff>
      <xdr:row>20</xdr:row>
      <xdr:rowOff>98651</xdr:rowOff>
    </xdr:from>
    <xdr:to>
      <xdr:col>17</xdr:col>
      <xdr:colOff>680358</xdr:colOff>
      <xdr:row>34</xdr:row>
      <xdr:rowOff>41501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39460</xdr:colOff>
      <xdr:row>20</xdr:row>
      <xdr:rowOff>36740</xdr:rowOff>
    </xdr:from>
    <xdr:to>
      <xdr:col>11</xdr:col>
      <xdr:colOff>276224</xdr:colOff>
      <xdr:row>21</xdr:row>
      <xdr:rowOff>36740</xdr:rowOff>
    </xdr:to>
    <xdr:cxnSp macro="">
      <xdr:nvCxnSpPr>
        <xdr:cNvPr id="9" name="Connecteur droit avec flèche 8"/>
        <xdr:cNvCxnSpPr/>
      </xdr:nvCxnSpPr>
      <xdr:spPr>
        <a:xfrm>
          <a:off x="8002360" y="3846740"/>
          <a:ext cx="236764" cy="190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18</xdr:row>
      <xdr:rowOff>80731</xdr:rowOff>
    </xdr:from>
    <xdr:to>
      <xdr:col>6</xdr:col>
      <xdr:colOff>374877</xdr:colOff>
      <xdr:row>35</xdr:row>
      <xdr:rowOff>90904</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53068</xdr:colOff>
      <xdr:row>1</xdr:row>
      <xdr:rowOff>79372</xdr:rowOff>
    </xdr:from>
    <xdr:to>
      <xdr:col>17</xdr:col>
      <xdr:colOff>513670</xdr:colOff>
      <xdr:row>18</xdr:row>
      <xdr:rowOff>94987</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79372</xdr:rowOff>
    </xdr:from>
    <xdr:to>
      <xdr:col>6</xdr:col>
      <xdr:colOff>290513</xdr:colOff>
      <xdr:row>18</xdr:row>
      <xdr:rowOff>94987</xdr:rowOff>
    </xdr:to>
    <xdr:graphicFrame macro="">
      <xdr:nvGraphicFramePr>
        <xdr:cNvPr id="4" name="Graphique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5444</xdr:colOff>
      <xdr:row>20</xdr:row>
      <xdr:rowOff>36740</xdr:rowOff>
    </xdr:from>
    <xdr:to>
      <xdr:col>5</xdr:col>
      <xdr:colOff>239444</xdr:colOff>
      <xdr:row>21</xdr:row>
      <xdr:rowOff>37833</xdr:rowOff>
    </xdr:to>
    <xdr:cxnSp macro="">
      <xdr:nvCxnSpPr>
        <xdr:cNvPr id="5" name="Connecteur droit avec flèche 4"/>
        <xdr:cNvCxnSpPr/>
      </xdr:nvCxnSpPr>
      <xdr:spPr>
        <a:xfrm flipH="1">
          <a:off x="3624944" y="3846740"/>
          <a:ext cx="234000" cy="191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485775</xdr:colOff>
      <xdr:row>4</xdr:row>
      <xdr:rowOff>59190</xdr:rowOff>
    </xdr:from>
    <xdr:to>
      <xdr:col>5</xdr:col>
      <xdr:colOff>228600</xdr:colOff>
      <xdr:row>5</xdr:row>
      <xdr:rowOff>59190</xdr:rowOff>
    </xdr:to>
    <xdr:cxnSp macro="">
      <xdr:nvCxnSpPr>
        <xdr:cNvPr id="6" name="Connecteur droit avec flèche 5"/>
        <xdr:cNvCxnSpPr/>
      </xdr:nvCxnSpPr>
      <xdr:spPr>
        <a:xfrm flipH="1">
          <a:off x="3381375" y="821190"/>
          <a:ext cx="466725" cy="190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39460</xdr:colOff>
      <xdr:row>4</xdr:row>
      <xdr:rowOff>59190</xdr:rowOff>
    </xdr:from>
    <xdr:to>
      <xdr:col>11</xdr:col>
      <xdr:colOff>276224</xdr:colOff>
      <xdr:row>5</xdr:row>
      <xdr:rowOff>59190</xdr:rowOff>
    </xdr:to>
    <xdr:cxnSp macro="">
      <xdr:nvCxnSpPr>
        <xdr:cNvPr id="7" name="Connecteur droit avec flèche 6"/>
        <xdr:cNvCxnSpPr/>
      </xdr:nvCxnSpPr>
      <xdr:spPr>
        <a:xfrm>
          <a:off x="8002360" y="821190"/>
          <a:ext cx="236764" cy="190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263979</xdr:colOff>
      <xdr:row>20</xdr:row>
      <xdr:rowOff>98651</xdr:rowOff>
    </xdr:from>
    <xdr:to>
      <xdr:col>17</xdr:col>
      <xdr:colOff>680358</xdr:colOff>
      <xdr:row>34</xdr:row>
      <xdr:rowOff>41501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39460</xdr:colOff>
      <xdr:row>20</xdr:row>
      <xdr:rowOff>36740</xdr:rowOff>
    </xdr:from>
    <xdr:to>
      <xdr:col>11</xdr:col>
      <xdr:colOff>276224</xdr:colOff>
      <xdr:row>21</xdr:row>
      <xdr:rowOff>36740</xdr:rowOff>
    </xdr:to>
    <xdr:cxnSp macro="">
      <xdr:nvCxnSpPr>
        <xdr:cNvPr id="9" name="Connecteur droit avec flèche 8"/>
        <xdr:cNvCxnSpPr/>
      </xdr:nvCxnSpPr>
      <xdr:spPr>
        <a:xfrm>
          <a:off x="8002360" y="3846740"/>
          <a:ext cx="236764" cy="190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NF-ReformeCollege_outils%20EdT%20vX.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oins 2015-2016"/>
      <sheetName val="Présentation"/>
      <sheetName val="Dotation horaire supplémentaire"/>
      <sheetName val="Besoins"/>
      <sheetName val="Répartition des EC par trim"/>
      <sheetName val="Répartition des EC 6 Périodes"/>
      <sheetName val="Rép EC 6 pér 5e"/>
      <sheetName val="Rép EC 6 pér 4e"/>
      <sheetName val="Rép EC 6 pér 3e"/>
      <sheetName val="RépEC 6Pér cycle 4"/>
      <sheetName val="services"/>
      <sheetName val="répartition DHS"/>
      <sheetName val="prépaparcours"/>
      <sheetName val="Parcours"/>
      <sheetName val="services (annuel)"/>
      <sheetName val="répartition DHS (annuel)"/>
      <sheetName val="services (périodes)"/>
      <sheetName val="répartition DHS (périodes)"/>
      <sheetName val="Listes"/>
    </sheetNames>
    <sheetDataSet>
      <sheetData sheetId="0"/>
      <sheetData sheetId="1"/>
      <sheetData sheetId="2"/>
      <sheetData sheetId="3"/>
      <sheetData sheetId="4"/>
      <sheetData sheetId="5">
        <row r="5">
          <cell r="BC5">
            <v>0</v>
          </cell>
          <cell r="BD5">
            <v>0</v>
          </cell>
          <cell r="BE5">
            <v>0</v>
          </cell>
          <cell r="BF5">
            <v>0</v>
          </cell>
          <cell r="BG5">
            <v>0</v>
          </cell>
          <cell r="BH5">
            <v>0</v>
          </cell>
          <cell r="BI5">
            <v>1</v>
          </cell>
          <cell r="BJ5">
            <v>1</v>
          </cell>
          <cell r="BK5">
            <v>1</v>
          </cell>
          <cell r="BL5">
            <v>1</v>
          </cell>
          <cell r="BM5">
            <v>1</v>
          </cell>
          <cell r="BN5">
            <v>1</v>
          </cell>
          <cell r="BO5" t="str">
            <v>AP</v>
          </cell>
          <cell r="BP5" t="str">
            <v>AP</v>
          </cell>
          <cell r="BQ5" t="str">
            <v>AP</v>
          </cell>
          <cell r="BR5" t="str">
            <v>AP</v>
          </cell>
          <cell r="BS5" t="str">
            <v>AP</v>
          </cell>
          <cell r="BT5" t="str">
            <v>AP</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row>
        <row r="6">
          <cell r="BC6">
            <v>0</v>
          </cell>
          <cell r="BD6">
            <v>0</v>
          </cell>
          <cell r="BE6">
            <v>0</v>
          </cell>
          <cell r="BF6">
            <v>0</v>
          </cell>
          <cell r="BG6">
            <v>0</v>
          </cell>
          <cell r="BH6">
            <v>0</v>
          </cell>
          <cell r="BI6">
            <v>1</v>
          </cell>
          <cell r="BJ6">
            <v>1</v>
          </cell>
          <cell r="BK6">
            <v>1</v>
          </cell>
          <cell r="BL6">
            <v>1</v>
          </cell>
          <cell r="BM6">
            <v>1</v>
          </cell>
          <cell r="BN6">
            <v>1</v>
          </cell>
          <cell r="BO6" t="str">
            <v>AP</v>
          </cell>
          <cell r="BP6" t="str">
            <v>AP</v>
          </cell>
          <cell r="BQ6" t="str">
            <v>AP</v>
          </cell>
          <cell r="BR6" t="str">
            <v>AP</v>
          </cell>
          <cell r="BS6" t="str">
            <v>AP</v>
          </cell>
          <cell r="BT6" t="str">
            <v>AP</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row>
        <row r="7">
          <cell r="BC7">
            <v>0</v>
          </cell>
          <cell r="BD7">
            <v>0</v>
          </cell>
          <cell r="BE7">
            <v>0</v>
          </cell>
          <cell r="BF7">
            <v>0</v>
          </cell>
          <cell r="BG7">
            <v>0</v>
          </cell>
          <cell r="BH7">
            <v>0</v>
          </cell>
          <cell r="BI7">
            <v>1</v>
          </cell>
          <cell r="BJ7">
            <v>1</v>
          </cell>
          <cell r="BK7">
            <v>1</v>
          </cell>
          <cell r="BL7">
            <v>1</v>
          </cell>
          <cell r="BM7">
            <v>1</v>
          </cell>
          <cell r="BN7">
            <v>1</v>
          </cell>
          <cell r="BO7" t="str">
            <v>AP</v>
          </cell>
          <cell r="BP7" t="str">
            <v>AP</v>
          </cell>
          <cell r="BQ7" t="str">
            <v>AP</v>
          </cell>
          <cell r="BR7" t="str">
            <v>AP</v>
          </cell>
          <cell r="BS7" t="str">
            <v>AP</v>
          </cell>
          <cell r="BT7" t="str">
            <v>AP</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row>
        <row r="12">
          <cell r="BC12">
            <v>0</v>
          </cell>
          <cell r="BD12">
            <v>0</v>
          </cell>
          <cell r="BE12">
            <v>0</v>
          </cell>
          <cell r="BF12">
            <v>0</v>
          </cell>
          <cell r="BG12">
            <v>0</v>
          </cell>
          <cell r="BH12">
            <v>0</v>
          </cell>
          <cell r="BI12">
            <v>1</v>
          </cell>
          <cell r="BJ12">
            <v>1</v>
          </cell>
          <cell r="BK12">
            <v>1</v>
          </cell>
          <cell r="BL12">
            <v>1</v>
          </cell>
          <cell r="BM12">
            <v>1</v>
          </cell>
          <cell r="BN12">
            <v>1</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row>
        <row r="13">
          <cell r="BC13">
            <v>0</v>
          </cell>
          <cell r="BD13">
            <v>0</v>
          </cell>
          <cell r="BE13">
            <v>0</v>
          </cell>
          <cell r="BF13">
            <v>0</v>
          </cell>
          <cell r="BG13">
            <v>0</v>
          </cell>
          <cell r="BH13">
            <v>0</v>
          </cell>
          <cell r="BI13">
            <v>1</v>
          </cell>
          <cell r="BJ13">
            <v>1</v>
          </cell>
          <cell r="BK13">
            <v>1</v>
          </cell>
          <cell r="BL13">
            <v>1</v>
          </cell>
          <cell r="BM13">
            <v>1</v>
          </cell>
          <cell r="BN13">
            <v>1</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row>
        <row r="14">
          <cell r="BC14">
            <v>0</v>
          </cell>
          <cell r="BD14">
            <v>0</v>
          </cell>
          <cell r="BE14">
            <v>0</v>
          </cell>
          <cell r="BF14">
            <v>0</v>
          </cell>
          <cell r="BG14">
            <v>0</v>
          </cell>
          <cell r="BH14">
            <v>0</v>
          </cell>
          <cell r="BI14">
            <v>1</v>
          </cell>
          <cell r="BJ14">
            <v>1</v>
          </cell>
          <cell r="BK14">
            <v>1</v>
          </cell>
          <cell r="BL14">
            <v>1</v>
          </cell>
          <cell r="BM14">
            <v>1</v>
          </cell>
          <cell r="BN14">
            <v>1</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row>
        <row r="15">
          <cell r="BC15">
            <v>0</v>
          </cell>
          <cell r="BD15">
            <v>0</v>
          </cell>
          <cell r="BE15">
            <v>0</v>
          </cell>
          <cell r="BF15">
            <v>0</v>
          </cell>
          <cell r="BG15">
            <v>0</v>
          </cell>
          <cell r="BH15">
            <v>0</v>
          </cell>
          <cell r="BI15">
            <v>1</v>
          </cell>
          <cell r="BJ15">
            <v>1</v>
          </cell>
          <cell r="BK15">
            <v>1</v>
          </cell>
          <cell r="BL15">
            <v>1</v>
          </cell>
          <cell r="BM15">
            <v>1</v>
          </cell>
          <cell r="BN15">
            <v>1</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row>
        <row r="20">
          <cell r="BC20">
            <v>0</v>
          </cell>
          <cell r="BD20">
            <v>0</v>
          </cell>
          <cell r="BE20">
            <v>0</v>
          </cell>
          <cell r="BF20">
            <v>0</v>
          </cell>
          <cell r="BG20">
            <v>0</v>
          </cell>
          <cell r="BH20">
            <v>0</v>
          </cell>
          <cell r="BI20">
            <v>1</v>
          </cell>
          <cell r="BJ20">
            <v>1</v>
          </cell>
          <cell r="BK20">
            <v>1</v>
          </cell>
          <cell r="BL20">
            <v>1</v>
          </cell>
          <cell r="BM20">
            <v>1</v>
          </cell>
          <cell r="BN20">
            <v>1</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row>
        <row r="21">
          <cell r="BC21">
            <v>0</v>
          </cell>
          <cell r="BD21">
            <v>0</v>
          </cell>
          <cell r="BE21">
            <v>0</v>
          </cell>
          <cell r="BF21">
            <v>0</v>
          </cell>
          <cell r="BG21">
            <v>0</v>
          </cell>
          <cell r="BH21">
            <v>0</v>
          </cell>
          <cell r="BI21">
            <v>1</v>
          </cell>
          <cell r="BJ21">
            <v>1</v>
          </cell>
          <cell r="BK21">
            <v>1</v>
          </cell>
          <cell r="BL21">
            <v>1</v>
          </cell>
          <cell r="BM21">
            <v>1</v>
          </cell>
          <cell r="BN21">
            <v>1</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row>
        <row r="22">
          <cell r="BC22">
            <v>0</v>
          </cell>
          <cell r="BD22">
            <v>0</v>
          </cell>
          <cell r="BE22">
            <v>0</v>
          </cell>
          <cell r="BF22">
            <v>0</v>
          </cell>
          <cell r="BG22">
            <v>0</v>
          </cell>
          <cell r="BH22">
            <v>0</v>
          </cell>
          <cell r="BI22">
            <v>1</v>
          </cell>
          <cell r="BJ22">
            <v>1</v>
          </cell>
          <cell r="BK22">
            <v>1</v>
          </cell>
          <cell r="BL22">
            <v>1</v>
          </cell>
          <cell r="BM22">
            <v>1</v>
          </cell>
          <cell r="BN22">
            <v>1</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row>
        <row r="23">
          <cell r="BC23">
            <v>0</v>
          </cell>
          <cell r="BD23">
            <v>0</v>
          </cell>
          <cell r="BE23">
            <v>0</v>
          </cell>
          <cell r="BF23">
            <v>0</v>
          </cell>
          <cell r="BG23">
            <v>0</v>
          </cell>
          <cell r="BH23">
            <v>0</v>
          </cell>
          <cell r="BI23">
            <v>1</v>
          </cell>
          <cell r="BJ23">
            <v>1</v>
          </cell>
          <cell r="BK23">
            <v>1</v>
          </cell>
          <cell r="BL23">
            <v>1</v>
          </cell>
          <cell r="BM23">
            <v>1</v>
          </cell>
          <cell r="BN23">
            <v>1</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row>
        <row r="28">
          <cell r="BC28">
            <v>0</v>
          </cell>
          <cell r="BD28">
            <v>0</v>
          </cell>
          <cell r="BE28">
            <v>0</v>
          </cell>
          <cell r="BF28">
            <v>0</v>
          </cell>
          <cell r="BG28">
            <v>0</v>
          </cell>
          <cell r="BH28">
            <v>0</v>
          </cell>
          <cell r="BI28">
            <v>1</v>
          </cell>
          <cell r="BJ28">
            <v>1</v>
          </cell>
          <cell r="BK28">
            <v>1</v>
          </cell>
          <cell r="BL28">
            <v>1</v>
          </cell>
          <cell r="BM28">
            <v>1</v>
          </cell>
          <cell r="BN28">
            <v>1</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row>
        <row r="29">
          <cell r="BC29">
            <v>0</v>
          </cell>
          <cell r="BD29">
            <v>0</v>
          </cell>
          <cell r="BE29">
            <v>0</v>
          </cell>
          <cell r="BF29">
            <v>0</v>
          </cell>
          <cell r="BG29">
            <v>0</v>
          </cell>
          <cell r="BH29">
            <v>0</v>
          </cell>
          <cell r="BI29">
            <v>1</v>
          </cell>
          <cell r="BJ29">
            <v>1</v>
          </cell>
          <cell r="BK29">
            <v>1</v>
          </cell>
          <cell r="BL29">
            <v>1</v>
          </cell>
          <cell r="BM29">
            <v>1</v>
          </cell>
          <cell r="BN29">
            <v>1</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row>
        <row r="30">
          <cell r="BC30">
            <v>0</v>
          </cell>
          <cell r="BD30">
            <v>0</v>
          </cell>
          <cell r="BE30">
            <v>0</v>
          </cell>
          <cell r="BF30">
            <v>0</v>
          </cell>
          <cell r="BG30">
            <v>0</v>
          </cell>
          <cell r="BH30">
            <v>0</v>
          </cell>
          <cell r="BI30">
            <v>1</v>
          </cell>
          <cell r="BJ30">
            <v>1</v>
          </cell>
          <cell r="BK30">
            <v>1</v>
          </cell>
          <cell r="BL30">
            <v>1</v>
          </cell>
          <cell r="BM30">
            <v>1</v>
          </cell>
          <cell r="BN30">
            <v>1</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row>
        <row r="31">
          <cell r="BC31">
            <v>0</v>
          </cell>
          <cell r="BD31">
            <v>0</v>
          </cell>
          <cell r="BE31">
            <v>0</v>
          </cell>
          <cell r="BF31">
            <v>0</v>
          </cell>
          <cell r="BG31">
            <v>0</v>
          </cell>
          <cell r="BH31">
            <v>0</v>
          </cell>
          <cell r="BI31">
            <v>1</v>
          </cell>
          <cell r="BJ31">
            <v>1</v>
          </cell>
          <cell r="BK31">
            <v>1</v>
          </cell>
          <cell r="BL31">
            <v>1</v>
          </cell>
          <cell r="BM31">
            <v>1</v>
          </cell>
          <cell r="BN31">
            <v>1</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AP</v>
          </cell>
          <cell r="B2" t="str">
            <v>ArPla</v>
          </cell>
          <cell r="C2" t="str">
            <v>ArPla</v>
          </cell>
          <cell r="D2" t="str">
            <v>A</v>
          </cell>
        </row>
        <row r="3">
          <cell r="A3" t="str">
            <v>CSBS</v>
          </cell>
          <cell r="B3" t="str">
            <v>EdMus</v>
          </cell>
          <cell r="C3" t="str">
            <v>Docu</v>
          </cell>
          <cell r="D3" t="str">
            <v>C</v>
          </cell>
        </row>
        <row r="4">
          <cell r="A4" t="str">
            <v>CCA</v>
          </cell>
          <cell r="B4" t="str">
            <v>EPS</v>
          </cell>
          <cell r="C4" t="str">
            <v>EdMus</v>
          </cell>
          <cell r="D4" t="str">
            <v>E</v>
          </cell>
        </row>
        <row r="5">
          <cell r="A5" t="str">
            <v>TEDD</v>
          </cell>
          <cell r="B5" t="str">
            <v>Fran</v>
          </cell>
          <cell r="C5" t="str">
            <v>EPS</v>
          </cell>
          <cell r="D5" t="str">
            <v>S</v>
          </cell>
        </row>
        <row r="6">
          <cell r="A6" t="str">
            <v>ICC</v>
          </cell>
          <cell r="B6" t="str">
            <v>HGEMC</v>
          </cell>
          <cell r="C6" t="str">
            <v>Fran</v>
          </cell>
          <cell r="D6" t="str">
            <v>AC</v>
          </cell>
        </row>
        <row r="7">
          <cell r="A7" t="str">
            <v>LCA</v>
          </cell>
          <cell r="B7" t="str">
            <v>LV</v>
          </cell>
          <cell r="C7" t="str">
            <v>HGEMC</v>
          </cell>
          <cell r="D7" t="str">
            <v>AE</v>
          </cell>
        </row>
        <row r="8">
          <cell r="A8" t="str">
            <v>LCER</v>
          </cell>
          <cell r="B8" t="str">
            <v>Maths</v>
          </cell>
          <cell r="C8" t="str">
            <v>LV</v>
          </cell>
          <cell r="D8" t="str">
            <v>AS</v>
          </cell>
        </row>
        <row r="9">
          <cell r="A9" t="str">
            <v>MEP</v>
          </cell>
          <cell r="B9" t="str">
            <v>PhyCh</v>
          </cell>
          <cell r="C9" t="str">
            <v>Maths</v>
          </cell>
          <cell r="D9" t="str">
            <v>CE</v>
          </cell>
        </row>
        <row r="10">
          <cell r="A10" t="str">
            <v>STS</v>
          </cell>
          <cell r="B10" t="str">
            <v>SVT</v>
          </cell>
          <cell r="C10" t="str">
            <v>PhyCh</v>
          </cell>
          <cell r="D10" t="str">
            <v>CS</v>
          </cell>
        </row>
        <row r="11">
          <cell r="A11" t="str">
            <v>CSBS/A</v>
          </cell>
          <cell r="B11" t="str">
            <v>Techn</v>
          </cell>
          <cell r="C11" t="str">
            <v>SVT</v>
          </cell>
          <cell r="D11" t="str">
            <v>ES</v>
          </cell>
        </row>
        <row r="12">
          <cell r="A12" t="str">
            <v>CCA/A</v>
          </cell>
          <cell r="C12" t="str">
            <v>Techn</v>
          </cell>
          <cell r="D12" t="str">
            <v>ACE</v>
          </cell>
        </row>
        <row r="13">
          <cell r="A13" t="str">
            <v>TEDD/A</v>
          </cell>
          <cell r="C13" t="str">
            <v>VieScol</v>
          </cell>
          <cell r="D13" t="str">
            <v>ACS</v>
          </cell>
        </row>
        <row r="14">
          <cell r="A14" t="str">
            <v>ICC/A</v>
          </cell>
          <cell r="D14" t="str">
            <v>AES</v>
          </cell>
        </row>
        <row r="15">
          <cell r="A15" t="str">
            <v>LCA/A</v>
          </cell>
          <cell r="D15" t="str">
            <v>CES</v>
          </cell>
        </row>
        <row r="16">
          <cell r="A16" t="str">
            <v>LCER/A</v>
          </cell>
          <cell r="D16" t="str">
            <v>ACES</v>
          </cell>
        </row>
        <row r="17">
          <cell r="A17" t="str">
            <v>MEP/A</v>
          </cell>
        </row>
        <row r="18">
          <cell r="A18" t="str">
            <v>STS/A</v>
          </cell>
        </row>
        <row r="19">
          <cell r="A19" t="str">
            <v>CSBS/R</v>
          </cell>
        </row>
        <row r="20">
          <cell r="A20" t="str">
            <v>CCA/R</v>
          </cell>
        </row>
        <row r="21">
          <cell r="A21" t="str">
            <v>TEDD/R</v>
          </cell>
        </row>
        <row r="22">
          <cell r="A22" t="str">
            <v>ICC/R</v>
          </cell>
        </row>
        <row r="23">
          <cell r="A23" t="str">
            <v>LCA/R</v>
          </cell>
        </row>
        <row r="24">
          <cell r="A24" t="str">
            <v>LCER/R</v>
          </cell>
        </row>
        <row r="25">
          <cell r="A25" t="str">
            <v>MEP/R</v>
          </cell>
        </row>
        <row r="26">
          <cell r="A26" t="str">
            <v>STS/R</v>
          </cell>
        </row>
        <row r="27">
          <cell r="A27" t="str">
            <v>CSBS/A/R</v>
          </cell>
        </row>
        <row r="28">
          <cell r="A28" t="str">
            <v>CCA/A/R</v>
          </cell>
        </row>
        <row r="29">
          <cell r="A29" t="str">
            <v>TEDD/A/R</v>
          </cell>
        </row>
        <row r="30">
          <cell r="A30" t="str">
            <v>ICC/A/R</v>
          </cell>
        </row>
        <row r="31">
          <cell r="A31" t="str">
            <v>LCA/A/R</v>
          </cell>
        </row>
        <row r="32">
          <cell r="A32" t="str">
            <v>LCER/A/R</v>
          </cell>
        </row>
        <row r="33">
          <cell r="A33" t="str">
            <v>MEP/A/R</v>
          </cell>
        </row>
        <row r="34">
          <cell r="A34" t="str">
            <v>STS/A/R</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showGridLines="0" showRowColHeaders="0" tabSelected="1" zoomScale="110" zoomScaleNormal="110" workbookViewId="0"/>
  </sheetViews>
  <sheetFormatPr baseColWidth="10" defaultRowHeight="15" x14ac:dyDescent="0.25"/>
  <cols>
    <col min="1" max="1" width="100.7109375" customWidth="1"/>
    <col min="2" max="12" width="10.28515625" customWidth="1"/>
  </cols>
  <sheetData>
    <row r="1" spans="1:12" ht="39.950000000000003" customHeight="1" x14ac:dyDescent="0.25">
      <c r="A1" s="677" t="s">
        <v>120</v>
      </c>
      <c r="B1" s="39"/>
      <c r="C1" s="39"/>
      <c r="D1" s="39"/>
      <c r="E1" s="39"/>
      <c r="F1" s="39"/>
      <c r="G1" s="39"/>
      <c r="H1" s="39"/>
      <c r="I1" s="39"/>
      <c r="J1" s="39"/>
      <c r="K1" s="39"/>
      <c r="L1" s="39"/>
    </row>
    <row r="2" spans="1:12" s="32" customFormat="1" ht="174.95" customHeight="1" x14ac:dyDescent="0.25">
      <c r="A2" s="40" t="s">
        <v>354</v>
      </c>
      <c r="B2" s="40"/>
      <c r="C2" s="40"/>
      <c r="D2" s="40"/>
      <c r="E2" s="40"/>
      <c r="F2" s="40"/>
      <c r="G2" s="40"/>
      <c r="H2" s="40"/>
      <c r="I2" s="40"/>
      <c r="J2" s="40"/>
      <c r="K2" s="40"/>
      <c r="L2" s="40"/>
    </row>
    <row r="3" spans="1:12" s="32" customFormat="1" ht="147" customHeight="1" x14ac:dyDescent="0.25">
      <c r="A3" s="40" t="s">
        <v>219</v>
      </c>
      <c r="B3" s="40"/>
      <c r="C3" s="40"/>
      <c r="D3" s="40"/>
      <c r="E3" s="40"/>
      <c r="F3" s="40"/>
      <c r="G3" s="40"/>
      <c r="H3" s="40"/>
      <c r="I3" s="40"/>
      <c r="J3" s="40"/>
      <c r="K3" s="40"/>
      <c r="L3" s="40"/>
    </row>
    <row r="4" spans="1:12" s="32" customFormat="1" ht="330" customHeight="1" x14ac:dyDescent="0.25">
      <c r="A4" s="40" t="s">
        <v>220</v>
      </c>
      <c r="B4" s="40"/>
      <c r="C4" s="40"/>
      <c r="D4" s="40"/>
      <c r="E4" s="40"/>
      <c r="F4" s="40"/>
      <c r="G4" s="40"/>
      <c r="H4" s="40"/>
      <c r="I4" s="40"/>
      <c r="J4" s="40"/>
      <c r="K4" s="40"/>
      <c r="L4" s="40"/>
    </row>
    <row r="5" spans="1:12" s="32" customFormat="1" ht="279.95" customHeight="1" x14ac:dyDescent="0.25">
      <c r="A5" s="40" t="s">
        <v>355</v>
      </c>
      <c r="B5" s="40"/>
      <c r="C5" s="40"/>
      <c r="D5" s="40"/>
      <c r="E5" s="40"/>
      <c r="F5" s="40"/>
      <c r="G5" s="40"/>
      <c r="H5" s="40"/>
      <c r="I5" s="40"/>
      <c r="J5" s="40"/>
      <c r="K5" s="40"/>
      <c r="L5" s="40"/>
    </row>
    <row r="6" spans="1:12" s="32" customFormat="1" ht="56.1" customHeight="1" x14ac:dyDescent="0.25">
      <c r="A6" s="675" t="s">
        <v>357</v>
      </c>
      <c r="B6" s="40"/>
      <c r="C6" s="40"/>
      <c r="D6" s="40"/>
      <c r="E6" s="40"/>
      <c r="F6" s="40"/>
      <c r="G6" s="40"/>
      <c r="H6" s="40"/>
      <c r="I6" s="40"/>
      <c r="J6" s="40"/>
      <c r="K6" s="40"/>
      <c r="L6" s="40"/>
    </row>
    <row r="7" spans="1:12" s="32" customFormat="1" ht="399.95" customHeight="1" x14ac:dyDescent="0.25">
      <c r="A7" s="47" t="s">
        <v>358</v>
      </c>
      <c r="B7" s="41"/>
      <c r="C7" s="41"/>
      <c r="D7" s="41"/>
      <c r="E7" s="41"/>
      <c r="F7" s="41"/>
      <c r="G7" s="41"/>
      <c r="H7" s="41"/>
      <c r="I7" s="41"/>
      <c r="J7" s="41"/>
      <c r="K7" s="41"/>
      <c r="L7" s="41"/>
    </row>
    <row r="8" spans="1:12" s="32" customFormat="1" ht="69.95" customHeight="1" x14ac:dyDescent="0.25">
      <c r="A8" s="676" t="s">
        <v>356</v>
      </c>
    </row>
    <row r="9" spans="1:12" s="32" customFormat="1" x14ac:dyDescent="0.25"/>
    <row r="10" spans="1:12" s="32" customFormat="1" x14ac:dyDescent="0.25"/>
    <row r="11" spans="1:12" s="32" customFormat="1" x14ac:dyDescent="0.25"/>
    <row r="12" spans="1:12" s="32" customFormat="1" x14ac:dyDescent="0.25"/>
    <row r="13" spans="1:12" s="32" customFormat="1" x14ac:dyDescent="0.25"/>
    <row r="14" spans="1:12" s="32" customFormat="1" x14ac:dyDescent="0.25"/>
    <row r="15" spans="1:12" s="32" customFormat="1" x14ac:dyDescent="0.25"/>
    <row r="16" spans="1:12" x14ac:dyDescent="0.25">
      <c r="A16" s="32"/>
    </row>
  </sheetData>
  <printOptions horizontalCentered="1" verticalCentered="1"/>
  <pageMargins left="0.39370078740157483" right="0.39370078740157483" top="0.39370078740157483" bottom="0.39370078740157483" header="0.31496062992125984" footer="0.31496062992125984"/>
  <pageSetup paperSize="9" scale="94"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80" zoomScaleNormal="80" workbookViewId="0">
      <selection sqref="A1:E1"/>
    </sheetView>
  </sheetViews>
  <sheetFormatPr baseColWidth="10" defaultRowHeight="14.25" x14ac:dyDescent="0.2"/>
  <cols>
    <col min="1" max="1" width="11.42578125" style="432"/>
    <col min="2" max="5" width="39.5703125" style="432" customWidth="1"/>
    <col min="6" max="9" width="11.42578125" style="432" customWidth="1"/>
    <col min="10" max="16384" width="11.42578125" style="432"/>
  </cols>
  <sheetData>
    <row r="1" spans="1:7" ht="32.25" customHeight="1" thickBot="1" x14ac:dyDescent="0.25">
      <c r="A1" s="526" t="s">
        <v>349</v>
      </c>
      <c r="B1" s="526"/>
      <c r="C1" s="526"/>
      <c r="D1" s="526"/>
      <c r="E1" s="526"/>
    </row>
    <row r="2" spans="1:7" ht="19.5" customHeight="1" thickBot="1" x14ac:dyDescent="0.3">
      <c r="A2" s="433"/>
      <c r="B2" s="434" t="s">
        <v>350</v>
      </c>
      <c r="C2" s="434" t="s">
        <v>351</v>
      </c>
      <c r="D2" s="435" t="s">
        <v>352</v>
      </c>
      <c r="E2" s="434" t="s">
        <v>353</v>
      </c>
    </row>
    <row r="3" spans="1:7" ht="15" thickBot="1" x14ac:dyDescent="0.25">
      <c r="A3" s="527" t="s">
        <v>0</v>
      </c>
      <c r="B3" s="436" t="str">
        <f>IF(prépaparcours!$C$39=0,"","AP : "&amp;prépaparcours!$C$39&amp;" h")</f>
        <v>AP : 7 h</v>
      </c>
      <c r="C3" s="436" t="str">
        <f>IF(prépaparcours!$C$40=0,"","AP : "&amp;prépaparcours!$C$40&amp;" h")</f>
        <v>AP : 14 h</v>
      </c>
      <c r="D3" s="436" t="str">
        <f>IF(prépaparcours!$C$41=0,"","AP : "&amp;prépaparcours!$C$41&amp;" h")</f>
        <v/>
      </c>
      <c r="E3" s="436" t="str">
        <f>IF(prépaparcours!$C$42=0,"","AP : "&amp;prépaparcours!$C$42&amp;" h")</f>
        <v/>
      </c>
      <c r="G3" s="437"/>
    </row>
    <row r="4" spans="1:7" ht="15" thickBot="1" x14ac:dyDescent="0.25">
      <c r="A4" s="527"/>
      <c r="B4" s="438"/>
      <c r="C4" s="439"/>
      <c r="D4" s="439"/>
      <c r="E4" s="439"/>
      <c r="G4" s="440"/>
    </row>
    <row r="5" spans="1:7" ht="15" thickBot="1" x14ac:dyDescent="0.25">
      <c r="A5" s="527" t="s">
        <v>1</v>
      </c>
      <c r="B5" s="436" t="str">
        <f>IF(SUM(prépaparcours!$J$39:$R$39)=0,"",LEFT(IF(prépaparcours!$J$39&lt;&gt;0,"AP : "&amp;prépaparcours!$J$39&amp;" h
","")&amp;IF(prépaparcours!$K$39&lt;&gt;0,"EPI CSBS : "&amp;prépaparcours!$K$39&amp;" h
","")&amp;IF(prépaparcours!$L$39&lt;&gt;0,"EPI CCA : "&amp;prépaparcours!$L$39&amp;" h
","")&amp;IF(prépaparcours!$M$39&lt;&gt;0,"EPI TEDD : "&amp;prépaparcours!$M$39&amp;" h
","")&amp;IF(prépaparcours!$N$39&lt;&gt;0,"EPI ICC : "&amp;prépaparcours!$N$39&amp;" h
","")&amp;IF(prépaparcours!$O$39&lt;&gt;0,"EPI LCA : "&amp;prépaparcours!$O$39&amp;" h
","")&amp;IF(prépaparcours!$P$39&lt;&gt;0,"EPI LCER : "&amp;prépaparcours!$P$39&amp;" h
","")&amp;IF(prépaparcours!$Q$39&lt;&gt;0,"EPI MEP : "&amp;prépaparcours!$Q$39&amp;" h
","")&amp;IF(prépaparcours!$R$39&lt;&gt;0,"EPI STS : "&amp;prépaparcours!$R$39&amp;" h
",""),LEN(IF(prépaparcours!$J$39&lt;&gt;0,"AP : "&amp;prépaparcours!$J$39&amp;" h
","")&amp;IF(prépaparcours!$K$39&lt;&gt;0,"EPI CSBS : "&amp;prépaparcours!$K$39&amp;" h
","")&amp;IF(prépaparcours!$L$39&lt;&gt;0,"EPI CCA : "&amp;prépaparcours!$L$39&amp;" h
","")&amp;IF(prépaparcours!$M$39&lt;&gt;0,"EPI TEDD : "&amp;prépaparcours!$M$39&amp;" h
","")&amp;IF(prépaparcours!$N$39&lt;&gt;0,"EPI ICC : "&amp;prépaparcours!$N$39&amp;" h
","")&amp;IF(prépaparcours!$O$39&lt;&gt;0,"EPI LCA : "&amp;prépaparcours!$O$39&amp;" h
","")&amp;IF(prépaparcours!$P$39&lt;&gt;0,"EPI LCER : "&amp;prépaparcours!$P$39&amp;" h
","")&amp;IF(prépaparcours!$Q$39&lt;&gt;0,"EPI MEP : "&amp;prépaparcours!$Q$39&amp;" h
","")&amp;IF(prépaparcours!$R$39&lt;&gt;0,"EPI STS : "&amp;prépaparcours!$R$39&amp;" h
",""))-1))</f>
        <v/>
      </c>
      <c r="C5" s="436" t="str">
        <f>IF(SUM(prépaparcours!$J$40:$R$40)=0,"",LEFT(IF(prépaparcours!$J$40&lt;&gt;0,"AP : "&amp;prépaparcours!$J$40&amp;" h
","")&amp;IF(prépaparcours!$K$40&lt;&gt;0,"EPI CSBS : "&amp;prépaparcours!$K$40&amp;" h
","")&amp;IF(prépaparcours!$L$40&lt;&gt;0,"EPI CCA : "&amp;prépaparcours!$L$40&amp;" h
","")&amp;IF(prépaparcours!$M$40&lt;&gt;0,"EPI TEDD : "&amp;prépaparcours!$M$40&amp;" h
","")&amp;IF(prépaparcours!$N$40&lt;&gt;0,"EPI ICC : "&amp;prépaparcours!$N$40&amp;" h
","")&amp;IF(prépaparcours!$O$40&lt;&gt;0,"EPI LCA : "&amp;prépaparcours!$O$40&amp;" h
","")&amp;IF(prépaparcours!$P$40&lt;&gt;0,"EPI LCER : "&amp;prépaparcours!$P$40&amp;" h
","")&amp;IF(prépaparcours!$Q$40&lt;&gt;0,"EPI MEP : "&amp;prépaparcours!$Q$40&amp;" h
","")&amp;IF(prépaparcours!$R$40&lt;&gt;0,"EPI STS : "&amp;prépaparcours!$R$40&amp;" h
",""),LEN(IF(prépaparcours!$J$40&lt;&gt;0,"AP : "&amp;prépaparcours!$J$40&amp;" h
","")&amp;IF(prépaparcours!$K$40&lt;&gt;0,"EPI CSBS : "&amp;prépaparcours!$K$40&amp;" h
","")&amp;IF(prépaparcours!$L$40&lt;&gt;0,"EPI CCA : "&amp;prépaparcours!$L$40&amp;" h
","")&amp;IF(prépaparcours!$M$40&lt;&gt;0,"EPI TEDD : "&amp;prépaparcours!$M$40&amp;" h
","")&amp;IF(prépaparcours!$N$40&lt;&gt;0,"EPI ICC : "&amp;prépaparcours!$N$40&amp;" h
","")&amp;IF(prépaparcours!$O$40&lt;&gt;0,"EPI LCA : "&amp;prépaparcours!$O$40&amp;" h
","")&amp;IF(prépaparcours!$P$40&lt;&gt;0,"EPI LCER : "&amp;prépaparcours!$P$40&amp;" h
","")&amp;IF(prépaparcours!$Q$40&lt;&gt;0,"EPI MEP : "&amp;prépaparcours!$Q$40&amp;" h
","")&amp;IF(prépaparcours!$R$40&lt;&gt;0,"EPI STS : "&amp;prépaparcours!$R$40&amp;" h
",""))-1))</f>
        <v/>
      </c>
      <c r="D5" s="436" t="str">
        <f>IF(SUM(prépaparcours!$J$41:$R$41)=0,"",LEFT(IF(prépaparcours!$J$41&lt;&gt;0,"AP : "&amp;prépaparcours!$J$41&amp;" h
","")&amp;IF(prépaparcours!$K$41&lt;&gt;0,"EPI CSBS : "&amp;prépaparcours!$K$41&amp;" h
","")&amp;IF(prépaparcours!$L$41&lt;&gt;0,"EPI CCA : "&amp;prépaparcours!$L$41&amp;" h
","")&amp;IF(prépaparcours!$M$41&lt;&gt;0,"EPI TEDD : "&amp;prépaparcours!$M$41&amp;" h
","")&amp;IF(prépaparcours!$N$41&lt;&gt;0,"EPI ICC : "&amp;prépaparcours!$N$41&amp;" h
","")&amp;IF(prépaparcours!$O$41&lt;&gt;0,"EPI LCA : "&amp;prépaparcours!$O$41&amp;" h
","")&amp;IF(prépaparcours!$P$41&lt;&gt;0,"EPI LCER : "&amp;prépaparcours!$P$41&amp;" h
","")&amp;IF(prépaparcours!$Q$41&lt;&gt;0,"EPI MEP : "&amp;prépaparcours!$Q$41&amp;" h
","")&amp;IF(prépaparcours!$R$41&lt;&gt;0,"EPI STS : "&amp;prépaparcours!$R$41&amp;" h
",""),LEN(IF(prépaparcours!$J$41&lt;&gt;0,"AP : "&amp;prépaparcours!$J$41&amp;" h
","")&amp;IF(prépaparcours!$K$41&lt;&gt;0,"EPI CSBS : "&amp;prépaparcours!$K$41&amp;" h
","")&amp;IF(prépaparcours!$L$41&lt;&gt;0,"EPI CCA : "&amp;prépaparcours!$L$41&amp;" h
","")&amp;IF(prépaparcours!$M$41&lt;&gt;0,"EPI TEDD : "&amp;prépaparcours!$M$41&amp;" h
","")&amp;IF(prépaparcours!$N$41&lt;&gt;0,"EPI ICC : "&amp;prépaparcours!$N$41&amp;" h
","")&amp;IF(prépaparcours!$O$41&lt;&gt;0,"EPI LCA : "&amp;prépaparcours!$O$41&amp;" h
","")&amp;IF(prépaparcours!$P$41&lt;&gt;0,"EPI LCER : "&amp;prépaparcours!$P$41&amp;" h
","")&amp;IF(prépaparcours!$Q$41&lt;&gt;0,"EPI MEP : "&amp;prépaparcours!$Q$41&amp;" h
","")&amp;IF(prépaparcours!$R$41&lt;&gt;0,"EPI STS : "&amp;prépaparcours!$R$41&amp;" h
",""))-1))</f>
        <v/>
      </c>
      <c r="E5" s="436" t="str">
        <f>IF(SUM(prépaparcours!$J$42:$R$42)=0,"",LEFT(IF(prépaparcours!$J$42&lt;&gt;0,"AP : "&amp;prépaparcours!$J$42&amp;" h
","")&amp;IF(prépaparcours!$K$42&lt;&gt;0,"EPI CSBS : "&amp;prépaparcours!$K$42&amp;" h
","")&amp;IF(prépaparcours!$L$42&lt;&gt;0,"EPI CCA : "&amp;prépaparcours!$L$42&amp;" h
","")&amp;IF(prépaparcours!$M$42&lt;&gt;0,"EPI TEDD : "&amp;prépaparcours!$M$42&amp;" h
","")&amp;IF(prépaparcours!$N$42&lt;&gt;0,"EPI ICC : "&amp;prépaparcours!$N$42&amp;" h
","")&amp;IF(prépaparcours!$O$42&lt;&gt;0,"EPI LCA : "&amp;prépaparcours!$O$42&amp;" h
","")&amp;IF(prépaparcours!$P$42&lt;&gt;0,"EPI LCER : "&amp;prépaparcours!$P$42&amp;" h
","")&amp;IF(prépaparcours!$Q$42&lt;&gt;0,"EPI MEP : "&amp;prépaparcours!$Q$42&amp;" h
","")&amp;IF(prépaparcours!$R$42&lt;&gt;0,"EPI STS : "&amp;prépaparcours!$R$42&amp;" h
",""),LEN(IF(prépaparcours!$J$42&lt;&gt;0,"AP : "&amp;prépaparcours!$J$42&amp;" h
","")&amp;IF(prépaparcours!$K$42&lt;&gt;0,"EPI CSBS : "&amp;prépaparcours!$K$42&amp;" h
","")&amp;IF(prépaparcours!$L$42&lt;&gt;0,"EPI CCA : "&amp;prépaparcours!$L$42&amp;" h
","")&amp;IF(prépaparcours!$M$42&lt;&gt;0,"EPI TEDD : "&amp;prépaparcours!$M$42&amp;" h
","")&amp;IF(prépaparcours!$N$42&lt;&gt;0,"EPI ICC : "&amp;prépaparcours!$N$42&amp;" h
","")&amp;IF(prépaparcours!$O$42&lt;&gt;0,"EPI LCA : "&amp;prépaparcours!$O$42&amp;" h
","")&amp;IF(prépaparcours!$P$42&lt;&gt;0,"EPI LCER : "&amp;prépaparcours!$P$42&amp;" h
","")&amp;IF(prépaparcours!$Q$42&lt;&gt;0,"EPI MEP : "&amp;prépaparcours!$Q$42&amp;" h
","")&amp;IF(prépaparcours!$R$42&lt;&gt;0,"EPI STS : "&amp;prépaparcours!$R$42&amp;" h
",""))-1))</f>
        <v/>
      </c>
    </row>
    <row r="6" spans="1:7" ht="15" thickBot="1" x14ac:dyDescent="0.25">
      <c r="A6" s="527"/>
      <c r="B6" s="439"/>
      <c r="C6" s="439"/>
      <c r="D6" s="439"/>
      <c r="E6" s="439"/>
    </row>
    <row r="7" spans="1:7" ht="15" thickBot="1" x14ac:dyDescent="0.25">
      <c r="A7" s="527" t="s">
        <v>2</v>
      </c>
      <c r="B7" s="436" t="str">
        <f>IF(SUM(prépaparcours!$Y$39:$AG$39)=0,"",LEFT(IF(prépaparcours!$Y$39&lt;&gt;0,"AP : "&amp;prépaparcours!$Y$39&amp;" h
","")&amp;IF(prépaparcours!$Z$39&lt;&gt;0,"EPI CSBS : "&amp;prépaparcours!$Z$39&amp;" h
","")&amp;IF(prépaparcours!$AA$39&lt;&gt;0,"EPI CCA : "&amp;prépaparcours!$AA$39&amp;" h
","")&amp;IF(prépaparcours!$AB$39&lt;&gt;0,"EPI TEDD : "&amp;prépaparcours!$AB$39&amp;" h
","")&amp;IF(prépaparcours!$AC$39&lt;&gt;0,"EPI ICC : "&amp;prépaparcours!$AC$39&amp;" h
","")&amp;IF(prépaparcours!$AD$39&lt;&gt;0,"EPI LCA : "&amp;prépaparcours!$AD$39&amp;" h
","")&amp;IF(prépaparcours!$AE$39&lt;&gt;0,"EPI LCER : "&amp;prépaparcours!$AE$39&amp;" h
","")&amp;IF(prépaparcours!$AF$39&lt;&gt;0,"EPI MEP : "&amp;prépaparcours!$AF$39&amp;" h
","")&amp;IF(prépaparcours!$AG$39&lt;&gt;0,"EPI STS : "&amp;prépaparcours!$AG$39&amp;" h
",""),LEN(IF(prépaparcours!$Y$39&lt;&gt;0,"AP : "&amp;prépaparcours!$Y$39&amp;" h
","")&amp;IF(prépaparcours!$Z$39&lt;&gt;0,"EPI CSBS : "&amp;prépaparcours!$Z$39&amp;" h
","")&amp;IF(prépaparcours!$AA$39&lt;&gt;0,"EPI CCA : "&amp;prépaparcours!$AA$39&amp;" h
","")&amp;IF(prépaparcours!$AB$39&lt;&gt;0,"EPI TEDD : "&amp;prépaparcours!$AB$39&amp;" h
","")&amp;IF(prépaparcours!$AC$39&lt;&gt;0,"EPI ICC : "&amp;prépaparcours!$AC$39&amp;" h
","")&amp;IF(prépaparcours!$AD$39&lt;&gt;0,"EPI LCA : "&amp;prépaparcours!$AD$39&amp;" h
","")&amp;IF(prépaparcours!$AE$39&lt;&gt;0,"EPI LCER : "&amp;prépaparcours!$AE$39&amp;" h
","")&amp;IF(prépaparcours!$AF$39&lt;&gt;0,"EPI MEP : "&amp;prépaparcours!$AF$39&amp;" h
","")&amp;IF(prépaparcours!$AG$39&lt;&gt;0,"EPI STS : "&amp;prépaparcours!$AG$39&amp;" h
",""))-1))</f>
        <v/>
      </c>
      <c r="C7" s="436" t="str">
        <f>IF(SUM(prépaparcours!$Y$40:$AG$40)=0,"",LEFT(IF(prépaparcours!$Y$40&lt;&gt;0,"AP : "&amp;prépaparcours!$Y$40&amp;" h
","")&amp;IF(prépaparcours!$Z$40&lt;&gt;0,"EPI CSBS : "&amp;prépaparcours!$Z$40&amp;" h
","")&amp;IF(prépaparcours!$AA$40&lt;&gt;0,"EPI CCA : "&amp;prépaparcours!$AA$40&amp;" h
","")&amp;IF(prépaparcours!$AB$40&lt;&gt;0,"EPI TEDD : "&amp;prépaparcours!$AB$40&amp;" h
","")&amp;IF(prépaparcours!$AC$40&lt;&gt;0,"EPI ICC : "&amp;prépaparcours!$AC$40&amp;" h
","")&amp;IF(prépaparcours!$AD$40&lt;&gt;0,"EPI LCA : "&amp;prépaparcours!$AD$40&amp;" h
","")&amp;IF(prépaparcours!$AE$40&lt;&gt;0,"EPI LCER : "&amp;prépaparcours!$AE$40&amp;" h
","")&amp;IF(prépaparcours!$AF$40&lt;&gt;0,"EPI MEP : "&amp;prépaparcours!$AF$40&amp;" h
","")&amp;IF(prépaparcours!$AG$40&lt;&gt;0,"EPI STS : "&amp;prépaparcours!$AG$40&amp;" h
",""),LEN(IF(prépaparcours!$Y$40&lt;&gt;0,"AP : "&amp;prépaparcours!$Y$40&amp;" h
","")&amp;IF(prépaparcours!$Z$40&lt;&gt;0,"EPI CSBS : "&amp;prépaparcours!$Z$40&amp;" h
","")&amp;IF(prépaparcours!$AA$40&lt;&gt;0,"EPI CCA : "&amp;prépaparcours!$AA$40&amp;" h
","")&amp;IF(prépaparcours!$AB$40&lt;&gt;0,"EPI TEDD : "&amp;prépaparcours!$AB$40&amp;" h
","")&amp;IF(prépaparcours!$AC$40&lt;&gt;0,"EPI ICC : "&amp;prépaparcours!$AC$40&amp;" h
","")&amp;IF(prépaparcours!$AD$40&lt;&gt;0,"EPI LCA : "&amp;prépaparcours!$AD$40&amp;" h
","")&amp;IF(prépaparcours!$AE$40&lt;&gt;0,"EPI LCER : "&amp;prépaparcours!$AE$40&amp;" h
","")&amp;IF(prépaparcours!$AF$40&lt;&gt;0,"EPI MEP : "&amp;prépaparcours!$AF$40&amp;" h
","")&amp;IF(prépaparcours!$AG$40&lt;&gt;0,"EPI STS : "&amp;prépaparcours!$AG$40&amp;" h
",""))-1))</f>
        <v/>
      </c>
      <c r="D7" s="436" t="str">
        <f>IF(SUM(prépaparcours!$Y$41:$AG$41)=0,"",LEFT(IF(prépaparcours!$Y$41&lt;&gt;0,"AP : "&amp;prépaparcours!$Y$41&amp;" h
","")&amp;IF(prépaparcours!$Z$41&lt;&gt;0,"EPI CSBS : "&amp;prépaparcours!$Z$41&amp;" h
","")&amp;IF(prépaparcours!$AA$41&lt;&gt;0,"EPI CCA : "&amp;prépaparcours!$AA$41&amp;" h
","")&amp;IF(prépaparcours!$AB$41&lt;&gt;0,"EPI TEDD : "&amp;prépaparcours!$AB$41&amp;" h
","")&amp;IF(prépaparcours!$AC$41&lt;&gt;0,"EPI ICC : "&amp;prépaparcours!$AC$41&amp;" h
","")&amp;IF(prépaparcours!$AD$41&lt;&gt;0,"EPI LCA : "&amp;prépaparcours!$AD$41&amp;" h
","")&amp;IF(prépaparcours!$AE$41&lt;&gt;0,"EPI LCER : "&amp;prépaparcours!$AE$41&amp;" h
","")&amp;IF(prépaparcours!$AF$41&lt;&gt;0,"EPI MEP : "&amp;prépaparcours!$AF$41&amp;" h
","")&amp;IF(prépaparcours!$AG$41&lt;&gt;0,"EPI STS : "&amp;prépaparcours!$AG$41&amp;" h
",""),LEN(IF(prépaparcours!$Y$41&lt;&gt;0,"AP : "&amp;prépaparcours!$Y$41&amp;" h
","")&amp;IF(prépaparcours!$Z$41&lt;&gt;0,"EPI CSBS : "&amp;prépaparcours!$Z$41&amp;" h
","")&amp;IF(prépaparcours!$AA$41&lt;&gt;0,"EPI CCA : "&amp;prépaparcours!$AA$41&amp;" h
","")&amp;IF(prépaparcours!$AB$41&lt;&gt;0,"EPI TEDD : "&amp;prépaparcours!$AB$41&amp;" h
","")&amp;IF(prépaparcours!$AC$41&lt;&gt;0,"EPI ICC : "&amp;prépaparcours!$AC$41&amp;" h
","")&amp;IF(prépaparcours!$AD$41&lt;&gt;0,"EPI LCA : "&amp;prépaparcours!$AD$41&amp;" h
","")&amp;IF(prépaparcours!$AE$41&lt;&gt;0,"EPI LCER : "&amp;prépaparcours!$AE$41&amp;" h
","")&amp;IF(prépaparcours!$AF$41&lt;&gt;0,"EPI MEP : "&amp;prépaparcours!$AF$41&amp;" h
","")&amp;IF(prépaparcours!$AG$41&lt;&gt;0,"EPI STS : "&amp;prépaparcours!$AG$41&amp;" h
",""))-1))</f>
        <v/>
      </c>
      <c r="E7" s="436" t="str">
        <f>IF(SUM(prépaparcours!$Y$42:$AG$42)=0,"",LEFT(IF(prépaparcours!$Y$42&lt;&gt;0,"AP : "&amp;prépaparcours!$Y$42&amp;" h
","")&amp;IF(prépaparcours!$Z$42&lt;&gt;0,"EPI CSBS : "&amp;prépaparcours!$Z$42&amp;" h
","")&amp;IF(prépaparcours!$AA$42&lt;&gt;0,"EPI CCA : "&amp;prépaparcours!$AA$42&amp;" h
","")&amp;IF(prépaparcours!$AB$42&lt;&gt;0,"EPI TEDD : "&amp;prépaparcours!$AB$42&amp;" h
","")&amp;IF(prépaparcours!$AC$42&lt;&gt;0,"EPI ICC : "&amp;prépaparcours!$AC$42&amp;" h
","")&amp;IF(prépaparcours!$AD$42&lt;&gt;0,"EPI LCA : "&amp;prépaparcours!$AD$42&amp;" h
","")&amp;IF(prépaparcours!$AE$42&lt;&gt;0,"EPI LCER : "&amp;prépaparcours!$AE$42&amp;" h
","")&amp;IF(prépaparcours!$AF$42&lt;&gt;0,"EPI MEP : "&amp;prépaparcours!$AF$42&amp;" h
","")&amp;IF(prépaparcours!$AG$42&lt;&gt;0,"EPI STS : "&amp;prépaparcours!$AG$42&amp;" h
",""),LEN(IF(prépaparcours!$Y$42&lt;&gt;0,"AP : "&amp;prépaparcours!$Y$42&amp;" h
","")&amp;IF(prépaparcours!$Z$42&lt;&gt;0,"EPI CSBS : "&amp;prépaparcours!$Z$42&amp;" h
","")&amp;IF(prépaparcours!$AA$42&lt;&gt;0,"EPI CCA : "&amp;prépaparcours!$AA$42&amp;" h
","")&amp;IF(prépaparcours!$AB$42&lt;&gt;0,"EPI TEDD : "&amp;prépaparcours!$AB$42&amp;" h
","")&amp;IF(prépaparcours!$AC$42&lt;&gt;0,"EPI ICC : "&amp;prépaparcours!$AC$42&amp;" h
","")&amp;IF(prépaparcours!$AD$42&lt;&gt;0,"EPI LCA : "&amp;prépaparcours!$AD$42&amp;" h
","")&amp;IF(prépaparcours!$AE$42&lt;&gt;0,"EPI LCER : "&amp;prépaparcours!$AE$42&amp;" h
","")&amp;IF(prépaparcours!$AF$42&lt;&gt;0,"EPI MEP : "&amp;prépaparcours!$AF$42&amp;" h
","")&amp;IF(prépaparcours!$AG$42&lt;&gt;0,"EPI STS : "&amp;prépaparcours!$AG$42&amp;" h
",""))-1))</f>
        <v/>
      </c>
    </row>
    <row r="8" spans="1:7" ht="15" thickBot="1" x14ac:dyDescent="0.25">
      <c r="A8" s="527"/>
      <c r="B8" s="439"/>
      <c r="C8" s="439"/>
      <c r="D8" s="439"/>
      <c r="E8" s="439"/>
    </row>
    <row r="9" spans="1:7" ht="15" thickBot="1" x14ac:dyDescent="0.25">
      <c r="A9" s="527" t="s">
        <v>3</v>
      </c>
      <c r="B9" s="436" t="str">
        <f>IF(SUM(prépaparcours!$AN$39:$AV$39)=0,"",LEFT(IF(prépaparcours!$AN$39&lt;&gt;0,"AP : "&amp;prépaparcours!$AN$39&amp;" h
","")&amp;IF(prépaparcours!$AO$39&lt;&gt;0,"EPI CSBS : "&amp;prépaparcours!$AO$39&amp;" h
","")&amp;IF(prépaparcours!$AP$39&lt;&gt;0,"EPI CCA : "&amp;prépaparcours!$AP$39&amp;" h
","")&amp;IF(prépaparcours!$AQ$39&lt;&gt;0,"EPI TEDD : "&amp;prépaparcours!$AQ$39&amp;" h
","")&amp;IF(prépaparcours!$AR$39&lt;&gt;0,"EPI ICC : "&amp;prépaparcours!$AR$39&amp;" h
","")&amp;IF(prépaparcours!$AS$39&lt;&gt;0,"EPI LCA : "&amp;prépaparcours!$AS$39&amp;" h
","")&amp;IF(prépaparcours!$AT$39&lt;&gt;0,"EPI LCER : "&amp;prépaparcours!$AT$39&amp;" h
","")&amp;IF(prépaparcours!$AU$39&lt;&gt;0,"EPI MEP : "&amp;prépaparcours!$AU$39&amp;" h
","")&amp;IF(prépaparcours!$AV$39&lt;&gt;0,"EPI STS : "&amp;prépaparcours!$AV$39&amp;" h
",""),LEN(IF(prépaparcours!$AN$39&lt;&gt;0,"AP : "&amp;prépaparcours!$AN$39&amp;" h
","")&amp;IF(prépaparcours!$AO$39&lt;&gt;0,"EPI CSBS : "&amp;prépaparcours!$AO$39&amp;" h
","")&amp;IF(prépaparcours!$AP$39&lt;&gt;0,"EPI CCA : "&amp;prépaparcours!$AP$39&amp;" h
","")&amp;IF(prépaparcours!$AQ$39&lt;&gt;0,"EPI TEDD : "&amp;prépaparcours!$AQ$39&amp;" h
","")&amp;IF(prépaparcours!$AR$39&lt;&gt;0,"EPI ICC : "&amp;prépaparcours!$AR$39&amp;" h
","")&amp;IF(prépaparcours!$AS$39&lt;&gt;0,"EPI LCA : "&amp;prépaparcours!$AS$39&amp;" h
","")&amp;IF(prépaparcours!$AT$39&lt;&gt;0,"EPI LCER : "&amp;prépaparcours!$AT$39&amp;" h
","")&amp;IF(prépaparcours!$AU$39&lt;&gt;0,"EPI MEP : "&amp;prépaparcours!$AU$39&amp;" h
","")&amp;IF(prépaparcours!$AV$39&lt;&gt;0,"EPI STS : "&amp;prépaparcours!$AV$39&amp;" h
",""))-1))</f>
        <v/>
      </c>
      <c r="C9" s="436" t="str">
        <f>IF(SUM(prépaparcours!$AN$40:$AV$40)=0,"",LEFT(IF(prépaparcours!$AN$40&lt;&gt;0,"AP : "&amp;prépaparcours!$AN$40&amp;" h
","")&amp;IF(prépaparcours!$AO$40&lt;&gt;0,"EPI CSBS : "&amp;prépaparcours!$AO$40&amp;" h
","")&amp;IF(prépaparcours!$AP$40&lt;&gt;0,"EPI CCA : "&amp;prépaparcours!$AP$40&amp;" h
","")&amp;IF(prépaparcours!$AQ$40&lt;&gt;0,"EPI TEDD : "&amp;prépaparcours!$AQ$40&amp;" h
","")&amp;IF(prépaparcours!$AR$40&lt;&gt;0,"EPI ICC : "&amp;prépaparcours!$AR$40&amp;" h
","")&amp;IF(prépaparcours!$AS$40&lt;&gt;0,"EPI LCA : "&amp;prépaparcours!$AS$40&amp;" h
","")&amp;IF(prépaparcours!$AT$40&lt;&gt;0,"EPI LCER : "&amp;prépaparcours!$AT$40&amp;" h
","")&amp;IF(prépaparcours!$AU$40&lt;&gt;0,"EPI MEP : "&amp;prépaparcours!$AU$40&amp;" h
","")&amp;IF(prépaparcours!$AV$40&lt;&gt;0,"EPI STS : "&amp;prépaparcours!$AV$40&amp;" h
",""),LEN(IF(prépaparcours!$AN$40&lt;&gt;0,"AP : "&amp;prépaparcours!$AN$40&amp;" h
","")&amp;IF(prépaparcours!$AO$40&lt;&gt;0,"EPI CSBS : "&amp;prépaparcours!$AO$40&amp;" h
","")&amp;IF(prépaparcours!$AP$40&lt;&gt;0,"EPI CCA : "&amp;prépaparcours!$AP$40&amp;" h
","")&amp;IF(prépaparcours!$AQ$40&lt;&gt;0,"EPI TEDD : "&amp;prépaparcours!$AQ$40&amp;" h
","")&amp;IF(prépaparcours!$AR$40&lt;&gt;0,"EPI ICC : "&amp;prépaparcours!$AR$40&amp;" h
","")&amp;IF(prépaparcours!$AS$40&lt;&gt;0,"EPI LCA : "&amp;prépaparcours!$AS$40&amp;" h
","")&amp;IF(prépaparcours!$AT$40&lt;&gt;0,"EPI LCER : "&amp;prépaparcours!$AT$40&amp;" h
","")&amp;IF(prépaparcours!$AU$40&lt;&gt;0,"EPI MEP : "&amp;prépaparcours!$AU$40&amp;" h
","")&amp;IF(prépaparcours!$AV$40&lt;&gt;0,"EPI STS : "&amp;prépaparcours!$AV$40&amp;" h
",""))-1))</f>
        <v/>
      </c>
      <c r="D9" s="436" t="str">
        <f>IF(SUM(prépaparcours!$AN$41:$AV$41)=0,"",LEFT(IF(prépaparcours!$AN$41&lt;&gt;0,"AP : "&amp;prépaparcours!$AN$41&amp;" h
","")&amp;IF(prépaparcours!$AO$41&lt;&gt;0,"EPI CSBS : "&amp;prépaparcours!$AO$41&amp;" h
","")&amp;IF(prépaparcours!$AP$41&lt;&gt;0,"EPI CCA : "&amp;prépaparcours!$AP$41&amp;" h
","")&amp;IF(prépaparcours!$AQ$41&lt;&gt;0,"EPI TEDD : "&amp;prépaparcours!$AQ$41&amp;" h
","")&amp;IF(prépaparcours!$AR$41&lt;&gt;0,"EPI ICC : "&amp;prépaparcours!$AR$41&amp;" h
","")&amp;IF(prépaparcours!$AS$41&lt;&gt;0,"EPI LCA : "&amp;prépaparcours!$AS$41&amp;" h
","")&amp;IF(prépaparcours!$AT$41&lt;&gt;0,"EPI LCER : "&amp;prépaparcours!$AT$41&amp;" h
","")&amp;IF(prépaparcours!$AU$41&lt;&gt;0,"EPI MEP : "&amp;prépaparcours!$AU$41&amp;" h
","")&amp;IF(prépaparcours!$AV$41&lt;&gt;0,"EPI STS : "&amp;prépaparcours!$AV$41&amp;" h
",""),LEN(IF(prépaparcours!$AN$41&lt;&gt;0,"AP : "&amp;prépaparcours!$AN$41&amp;" h
","")&amp;IF(prépaparcours!$AO$41&lt;&gt;0,"EPI CSBS : "&amp;prépaparcours!$AO$41&amp;" h
","")&amp;IF(prépaparcours!$AP$41&lt;&gt;0,"EPI CCA : "&amp;prépaparcours!$AP$41&amp;" h
","")&amp;IF(prépaparcours!$AQ$41&lt;&gt;0,"EPI TEDD : "&amp;prépaparcours!$AQ$41&amp;" h
","")&amp;IF(prépaparcours!$AR$41&lt;&gt;0,"EPI ICC : "&amp;prépaparcours!$AR$41&amp;" h
","")&amp;IF(prépaparcours!$AS$41&lt;&gt;0,"EPI LCA : "&amp;prépaparcours!$AS$41&amp;" h
","")&amp;IF(prépaparcours!$AT$41&lt;&gt;0,"EPI LCER : "&amp;prépaparcours!$AT$41&amp;" h
","")&amp;IF(prépaparcours!$AU$41&lt;&gt;0,"EPI MEP : "&amp;prépaparcours!$AU$41&amp;" h
","")&amp;IF(prépaparcours!$AV$41&lt;&gt;0,"EPI STS : "&amp;prépaparcours!$AV$41&amp;" h
",""))-1))</f>
        <v/>
      </c>
      <c r="E9" s="436" t="str">
        <f>IF(SUM(prépaparcours!$AN$42:$AV$42)=0,"",LEFT(IF(prépaparcours!$AN$42&lt;&gt;0,"AP : "&amp;prépaparcours!$AN$42&amp;" h
","")&amp;IF(prépaparcours!$AO$42&lt;&gt;0,"EPI CSBS : "&amp;prépaparcours!$AO$42&amp;" h
","")&amp;IF(prépaparcours!$AP$42&lt;&gt;0,"EPI CCA : "&amp;prépaparcours!$AP$42&amp;" h
","")&amp;IF(prépaparcours!$AQ$42&lt;&gt;0,"EPI TEDD : "&amp;prépaparcours!$AQ$42&amp;" h
","")&amp;IF(prépaparcours!$AR$42&lt;&gt;0,"EPI ICC : "&amp;prépaparcours!$AR$42&amp;" h
","")&amp;IF(prépaparcours!$AS$42&lt;&gt;0,"EPI LCA : "&amp;prépaparcours!$AS$42&amp;" h
","")&amp;IF(prépaparcours!$AT$42&lt;&gt;0,"EPI LCER : "&amp;prépaparcours!$AT$42&amp;" h
","")&amp;IF(prépaparcours!$AU$42&lt;&gt;0,"EPI MEP : "&amp;prépaparcours!$AU$42&amp;" h
","")&amp;IF(prépaparcours!$AV$42&lt;&gt;0,"EPI STS : "&amp;prépaparcours!$AV$42&amp;" h
",""),LEN(IF(prépaparcours!$AN$42&lt;&gt;0,"AP : "&amp;prépaparcours!$AN$42&amp;" h
","")&amp;IF(prépaparcours!$AO$42&lt;&gt;0,"EPI CSBS : "&amp;prépaparcours!$AO$42&amp;" h
","")&amp;IF(prépaparcours!$AP$42&lt;&gt;0,"EPI CCA : "&amp;prépaparcours!$AP$42&amp;" h
","")&amp;IF(prépaparcours!$AQ$42&lt;&gt;0,"EPI TEDD : "&amp;prépaparcours!$AQ$42&amp;" h
","")&amp;IF(prépaparcours!$AR$42&lt;&gt;0,"EPI ICC : "&amp;prépaparcours!$AR$42&amp;" h
","")&amp;IF(prépaparcours!$AS$42&lt;&gt;0,"EPI LCA : "&amp;prépaparcours!$AS$42&amp;" h
","")&amp;IF(prépaparcours!$AT$42&lt;&gt;0,"EPI LCER : "&amp;prépaparcours!$AT$42&amp;" h
","")&amp;IF(prépaparcours!$AU$42&lt;&gt;0,"EPI MEP : "&amp;prépaparcours!$AU$42&amp;" h
","")&amp;IF(prépaparcours!$AV$42&lt;&gt;0,"EPI STS : "&amp;prépaparcours!$AV$42&amp;" h
",""))-1))</f>
        <v/>
      </c>
    </row>
    <row r="10" spans="1:7" ht="15" thickBot="1" x14ac:dyDescent="0.25">
      <c r="A10" s="527"/>
      <c r="B10" s="439"/>
      <c r="C10" s="439"/>
      <c r="D10" s="439"/>
      <c r="E10" s="439"/>
    </row>
  </sheetData>
  <mergeCells count="5">
    <mergeCell ref="A1:E1"/>
    <mergeCell ref="A3:A4"/>
    <mergeCell ref="A5:A6"/>
    <mergeCell ref="A7:A8"/>
    <mergeCell ref="A9:A10"/>
  </mergeCells>
  <pageMargins left="0.7" right="0.7" top="0.75" bottom="0.75" header="0.3" footer="0.3"/>
  <pageSetup paperSize="9" scale="7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showGridLines="0" zoomScaleNormal="100" zoomScalePageLayoutView="90" workbookViewId="0">
      <pane xSplit="2" ySplit="4" topLeftCell="C5" activePane="bottomRight" state="frozen"/>
      <selection pane="topRight"/>
      <selection pane="bottomLeft"/>
      <selection pane="bottomRight"/>
    </sheetView>
  </sheetViews>
  <sheetFormatPr baseColWidth="10" defaultColWidth="12.42578125" defaultRowHeight="12.75" x14ac:dyDescent="0.25"/>
  <cols>
    <col min="1" max="1" width="16" style="61" customWidth="1"/>
    <col min="2" max="2" width="8.28515625" style="62" customWidth="1"/>
    <col min="3" max="5" width="12.85546875" style="62" customWidth="1"/>
    <col min="6" max="6" width="2.85546875" style="62" customWidth="1"/>
    <col min="7" max="7" width="10.42578125" style="62" customWidth="1"/>
    <col min="8" max="8" width="8.28515625" style="162" customWidth="1"/>
    <col min="9" max="9" width="11.140625" style="61" customWidth="1"/>
    <col min="10" max="10" width="5.140625" style="61" customWidth="1"/>
    <col min="11" max="11" width="4" style="61" customWidth="1"/>
    <col min="12" max="16384" width="12.42578125" style="61"/>
  </cols>
  <sheetData>
    <row r="1" spans="1:12" s="91" customFormat="1" ht="15" customHeight="1" thickBot="1" x14ac:dyDescent="0.3">
      <c r="A1" s="108" t="s">
        <v>34</v>
      </c>
      <c r="B1" s="336">
        <f>Besoins!K20</f>
        <v>0</v>
      </c>
      <c r="C1" s="62"/>
      <c r="D1" s="62"/>
      <c r="E1" s="62"/>
      <c r="F1" s="62"/>
      <c r="G1" s="62"/>
      <c r="H1" s="162"/>
      <c r="I1" s="61"/>
      <c r="J1" s="61"/>
      <c r="K1" s="61"/>
      <c r="L1" s="61"/>
    </row>
    <row r="2" spans="1:12" s="89" customFormat="1" ht="15" customHeight="1" thickBot="1" x14ac:dyDescent="0.3">
      <c r="A2" s="108" t="s">
        <v>118</v>
      </c>
      <c r="B2" s="90">
        <f>SUM(A146:F146)</f>
        <v>0</v>
      </c>
      <c r="C2" s="92"/>
      <c r="D2" s="92"/>
      <c r="E2" s="92"/>
      <c r="F2" s="91"/>
      <c r="G2" s="549" t="s">
        <v>257</v>
      </c>
      <c r="H2" s="543" t="s">
        <v>344</v>
      </c>
      <c r="I2" s="552" t="s">
        <v>345</v>
      </c>
      <c r="J2" s="91"/>
      <c r="K2" s="91"/>
      <c r="L2" s="91"/>
    </row>
    <row r="3" spans="1:12" s="89" customFormat="1" ht="15" customHeight="1" x14ac:dyDescent="0.25">
      <c r="A3" s="109" t="s">
        <v>119</v>
      </c>
      <c r="B3" s="90">
        <f>B1-B2</f>
        <v>0</v>
      </c>
      <c r="C3" s="541" t="s">
        <v>256</v>
      </c>
      <c r="D3" s="541" t="s">
        <v>256</v>
      </c>
      <c r="E3" s="541" t="s">
        <v>256</v>
      </c>
      <c r="F3" s="102"/>
      <c r="G3" s="550"/>
      <c r="H3" s="543"/>
      <c r="I3" s="553"/>
    </row>
    <row r="4" spans="1:12" ht="13.5" customHeight="1" thickBot="1" x14ac:dyDescent="0.3">
      <c r="A4" s="430" t="s">
        <v>343</v>
      </c>
      <c r="B4" s="418">
        <f>ROUND(Besoins!K20-Besoins!K18+1.1*(SUM(Besoins!C5:E6)+SUM(Besoins!D5:E6)-SUM(G52:G141)/36-G23-G24-G35-G36-G47-G48),2)</f>
        <v>0</v>
      </c>
      <c r="C4" s="542"/>
      <c r="D4" s="542"/>
      <c r="E4" s="542"/>
      <c r="F4" s="102"/>
      <c r="G4" s="551"/>
      <c r="H4" s="543"/>
      <c r="I4" s="554"/>
      <c r="J4" s="89"/>
      <c r="K4" s="89"/>
      <c r="L4" s="89"/>
    </row>
    <row r="5" spans="1:12" ht="13.5" customHeight="1" x14ac:dyDescent="0.2">
      <c r="A5" s="428" t="s">
        <v>346</v>
      </c>
      <c r="B5" s="223" t="s">
        <v>115</v>
      </c>
      <c r="C5" s="112"/>
      <c r="D5" s="112"/>
      <c r="E5" s="112"/>
      <c r="F5" s="103"/>
      <c r="G5" s="112">
        <f>SUM($B5:F5)</f>
        <v>0</v>
      </c>
      <c r="H5" s="393">
        <f>ROUND((G52+G85)/36,2)</f>
        <v>0</v>
      </c>
      <c r="I5" s="547">
        <f>ROUND((I52+I85)/36,2)</f>
        <v>0</v>
      </c>
      <c r="J5" s="544" t="s">
        <v>0</v>
      </c>
      <c r="K5" s="575" t="s">
        <v>254</v>
      </c>
    </row>
    <row r="6" spans="1:12" ht="13.5" customHeight="1" x14ac:dyDescent="0.25">
      <c r="A6" s="417" t="str">
        <f>"non pond. : "&amp;ROUND(B4/1.1,2)</f>
        <v>non pond. : 0</v>
      </c>
      <c r="B6" s="224" t="s">
        <v>114</v>
      </c>
      <c r="C6" s="113"/>
      <c r="D6" s="113"/>
      <c r="E6" s="113"/>
      <c r="F6" s="103"/>
      <c r="G6" s="113">
        <f>SUM($B6:F6)</f>
        <v>0</v>
      </c>
      <c r="H6" s="431">
        <f t="shared" ref="H6:H12" si="0">ROUND((G53+G86)/36,2)</f>
        <v>0</v>
      </c>
      <c r="I6" s="548"/>
      <c r="J6" s="545"/>
      <c r="K6" s="575"/>
    </row>
    <row r="7" spans="1:12" ht="13.5" customHeight="1" x14ac:dyDescent="0.2">
      <c r="A7" s="427" t="s">
        <v>347</v>
      </c>
      <c r="B7" s="224" t="s">
        <v>113</v>
      </c>
      <c r="C7" s="113"/>
      <c r="D7" s="113"/>
      <c r="E7" s="113"/>
      <c r="F7" s="103"/>
      <c r="G7" s="113">
        <f>SUM($B7:F7)</f>
        <v>0</v>
      </c>
      <c r="H7" s="431">
        <f t="shared" si="0"/>
        <v>0</v>
      </c>
      <c r="I7" s="548"/>
      <c r="J7" s="545"/>
      <c r="K7" s="575"/>
    </row>
    <row r="8" spans="1:12" ht="13.5" customHeight="1" x14ac:dyDescent="0.25">
      <c r="A8" s="417" t="str">
        <f>"non pond. : "&amp;36*(Besoins!K20-Besoins!K18+1.1*(SUM(Besoins!C5:C6)+SUM(Besoins!C5:D6)))-SUM(G52:G141)-36*(G23+G24+G35+G36+G47+G48)</f>
        <v>non pond. : 0</v>
      </c>
      <c r="B8" s="224" t="s">
        <v>112</v>
      </c>
      <c r="C8" s="140"/>
      <c r="D8" s="140"/>
      <c r="E8" s="140"/>
      <c r="F8" s="103"/>
      <c r="G8" s="140">
        <f>SUM($B8:F8)</f>
        <v>0</v>
      </c>
      <c r="H8" s="431">
        <f t="shared" si="0"/>
        <v>0</v>
      </c>
      <c r="I8" s="548"/>
      <c r="J8" s="545"/>
      <c r="K8" s="575"/>
    </row>
    <row r="9" spans="1:12" ht="13.5" customHeight="1" x14ac:dyDescent="0.25">
      <c r="A9" s="573" t="s">
        <v>348</v>
      </c>
      <c r="B9" s="224" t="s">
        <v>242</v>
      </c>
      <c r="C9" s="140"/>
      <c r="D9" s="140"/>
      <c r="E9" s="140"/>
      <c r="F9" s="103"/>
      <c r="G9" s="140">
        <f>SUM($B9:F9)</f>
        <v>0</v>
      </c>
      <c r="H9" s="431">
        <f t="shared" si="0"/>
        <v>0</v>
      </c>
      <c r="I9" s="548"/>
      <c r="J9" s="545"/>
      <c r="K9" s="575"/>
    </row>
    <row r="10" spans="1:12" ht="13.5" customHeight="1" x14ac:dyDescent="0.25">
      <c r="A10" s="573"/>
      <c r="B10" s="224" t="s">
        <v>241</v>
      </c>
      <c r="C10" s="140"/>
      <c r="D10" s="140"/>
      <c r="E10" s="140"/>
      <c r="F10" s="103"/>
      <c r="G10" s="140">
        <f>SUM($B10:F10)</f>
        <v>0</v>
      </c>
      <c r="H10" s="431">
        <f t="shared" si="0"/>
        <v>0</v>
      </c>
      <c r="I10" s="548"/>
      <c r="J10" s="545"/>
      <c r="K10" s="575"/>
    </row>
    <row r="11" spans="1:12" ht="13.5" customHeight="1" x14ac:dyDescent="0.25">
      <c r="A11" s="573"/>
      <c r="B11" s="224" t="s">
        <v>240</v>
      </c>
      <c r="C11" s="140"/>
      <c r="D11" s="140"/>
      <c r="E11" s="140"/>
      <c r="F11" s="103"/>
      <c r="G11" s="140">
        <f>SUM($B11:F11)</f>
        <v>0</v>
      </c>
      <c r="H11" s="431">
        <f t="shared" si="0"/>
        <v>0</v>
      </c>
      <c r="I11" s="548"/>
      <c r="J11" s="545"/>
      <c r="K11" s="575"/>
    </row>
    <row r="12" spans="1:12" ht="13.5" customHeight="1" thickBot="1" x14ac:dyDescent="0.3">
      <c r="A12" s="573"/>
      <c r="B12" s="225" t="s">
        <v>228</v>
      </c>
      <c r="C12" s="143"/>
      <c r="D12" s="143"/>
      <c r="E12" s="143"/>
      <c r="F12" s="142"/>
      <c r="G12" s="143">
        <f>SUM($B12:F12)</f>
        <v>0</v>
      </c>
      <c r="H12" s="431">
        <f t="shared" si="0"/>
        <v>0</v>
      </c>
      <c r="I12" s="548"/>
      <c r="J12" s="545"/>
      <c r="K12" s="575"/>
    </row>
    <row r="13" spans="1:12" ht="13.5" customHeight="1" x14ac:dyDescent="0.25">
      <c r="A13" s="573"/>
      <c r="B13" s="226" t="s">
        <v>251</v>
      </c>
      <c r="C13" s="151"/>
      <c r="D13" s="151"/>
      <c r="E13" s="151"/>
      <c r="F13" s="145"/>
      <c r="G13" s="151">
        <f>SUM($B13:F13)</f>
        <v>0</v>
      </c>
      <c r="H13" s="184"/>
      <c r="I13" s="185"/>
      <c r="J13" s="141"/>
      <c r="K13" s="575"/>
    </row>
    <row r="14" spans="1:12" ht="13.5" customHeight="1" thickBot="1" x14ac:dyDescent="0.3">
      <c r="A14" s="573"/>
      <c r="B14" s="227" t="s">
        <v>250</v>
      </c>
      <c r="C14" s="147"/>
      <c r="D14" s="147"/>
      <c r="E14" s="147"/>
      <c r="F14" s="145"/>
      <c r="G14" s="147">
        <f>SUM($B14:F14)</f>
        <v>0</v>
      </c>
      <c r="H14" s="184"/>
      <c r="I14" s="186"/>
      <c r="J14" s="141"/>
      <c r="K14" s="575"/>
    </row>
    <row r="15" spans="1:12" ht="13.5" customHeight="1" x14ac:dyDescent="0.25">
      <c r="A15" s="573"/>
      <c r="B15" s="228" t="s">
        <v>111</v>
      </c>
      <c r="C15" s="112"/>
      <c r="D15" s="112"/>
      <c r="E15" s="112"/>
      <c r="F15" s="103"/>
      <c r="G15" s="112">
        <f>SUM($B15:F15)</f>
        <v>0</v>
      </c>
      <c r="H15" s="391">
        <f>ROUND((G60+G93+G118)/36,2)</f>
        <v>0</v>
      </c>
      <c r="I15" s="555">
        <f>ROUND((I60+I93+I118)/36,2)</f>
        <v>0</v>
      </c>
      <c r="J15" s="545" t="s">
        <v>1</v>
      </c>
      <c r="K15" s="575"/>
    </row>
    <row r="16" spans="1:12" ht="13.5" customHeight="1" x14ac:dyDescent="0.25">
      <c r="A16" s="573"/>
      <c r="B16" s="224" t="s">
        <v>110</v>
      </c>
      <c r="C16" s="113"/>
      <c r="D16" s="113"/>
      <c r="E16" s="113"/>
      <c r="F16" s="103"/>
      <c r="G16" s="113">
        <f>SUM($B16:F16)</f>
        <v>0</v>
      </c>
      <c r="H16" s="391">
        <f t="shared" ref="H16:H22" si="1">ROUND((G61+G94+G119)/36,2)</f>
        <v>0</v>
      </c>
      <c r="I16" s="556"/>
      <c r="J16" s="545"/>
      <c r="K16" s="575"/>
    </row>
    <row r="17" spans="1:13" ht="13.5" customHeight="1" x14ac:dyDescent="0.25">
      <c r="A17" s="573"/>
      <c r="B17" s="224" t="s">
        <v>109</v>
      </c>
      <c r="C17" s="113"/>
      <c r="D17" s="113"/>
      <c r="E17" s="113"/>
      <c r="F17" s="103"/>
      <c r="G17" s="113">
        <f>SUM($B17:F17)</f>
        <v>0</v>
      </c>
      <c r="H17" s="391">
        <f t="shared" si="1"/>
        <v>0</v>
      </c>
      <c r="I17" s="556"/>
      <c r="J17" s="545"/>
      <c r="K17" s="575"/>
    </row>
    <row r="18" spans="1:13" ht="13.5" customHeight="1" x14ac:dyDescent="0.25">
      <c r="A18" s="573"/>
      <c r="B18" s="224" t="s">
        <v>108</v>
      </c>
      <c r="C18" s="113"/>
      <c r="D18" s="113"/>
      <c r="E18" s="113"/>
      <c r="F18" s="103"/>
      <c r="G18" s="113">
        <f>SUM($B18:F18)</f>
        <v>0</v>
      </c>
      <c r="H18" s="391">
        <f t="shared" si="1"/>
        <v>0</v>
      </c>
      <c r="I18" s="556"/>
      <c r="J18" s="545"/>
      <c r="K18" s="575"/>
    </row>
    <row r="19" spans="1:13" ht="13.5" customHeight="1" x14ac:dyDescent="0.25">
      <c r="A19" s="573"/>
      <c r="B19" s="224" t="s">
        <v>237</v>
      </c>
      <c r="C19" s="113"/>
      <c r="D19" s="113"/>
      <c r="E19" s="113"/>
      <c r="F19" s="103"/>
      <c r="G19" s="113">
        <f>SUM($B19:F19)</f>
        <v>0</v>
      </c>
      <c r="H19" s="391">
        <f t="shared" si="1"/>
        <v>0</v>
      </c>
      <c r="I19" s="556"/>
      <c r="J19" s="545"/>
      <c r="K19" s="575"/>
    </row>
    <row r="20" spans="1:13" ht="13.5" customHeight="1" x14ac:dyDescent="0.25">
      <c r="A20" s="573"/>
      <c r="B20" s="224" t="s">
        <v>236</v>
      </c>
      <c r="C20" s="113"/>
      <c r="D20" s="113"/>
      <c r="E20" s="113"/>
      <c r="F20" s="103"/>
      <c r="G20" s="113">
        <f>SUM($B20:F20)</f>
        <v>0</v>
      </c>
      <c r="H20" s="391">
        <f t="shared" si="1"/>
        <v>0</v>
      </c>
      <c r="I20" s="556"/>
      <c r="J20" s="545"/>
      <c r="K20" s="575"/>
    </row>
    <row r="21" spans="1:13" ht="13.5" customHeight="1" x14ac:dyDescent="0.25">
      <c r="A21" s="573"/>
      <c r="B21" s="224" t="s">
        <v>235</v>
      </c>
      <c r="C21" s="113"/>
      <c r="D21" s="113"/>
      <c r="E21" s="113"/>
      <c r="F21" s="103"/>
      <c r="G21" s="113">
        <f>SUM($B21:F21)</f>
        <v>0</v>
      </c>
      <c r="H21" s="391">
        <f t="shared" si="1"/>
        <v>0</v>
      </c>
      <c r="I21" s="556"/>
      <c r="J21" s="545"/>
      <c r="K21" s="575"/>
    </row>
    <row r="22" spans="1:13" ht="13.5" customHeight="1" thickBot="1" x14ac:dyDescent="0.3">
      <c r="A22" s="573"/>
      <c r="B22" s="225" t="s">
        <v>228</v>
      </c>
      <c r="C22" s="150"/>
      <c r="D22" s="150"/>
      <c r="E22" s="150"/>
      <c r="F22" s="142"/>
      <c r="G22" s="150">
        <f>SUM($B22:F22)</f>
        <v>0</v>
      </c>
      <c r="H22" s="391">
        <f t="shared" si="1"/>
        <v>0</v>
      </c>
      <c r="I22" s="556"/>
      <c r="J22" s="545"/>
      <c r="K22" s="575"/>
    </row>
    <row r="23" spans="1:13" ht="13.5" customHeight="1" x14ac:dyDescent="0.25">
      <c r="A23" s="573"/>
      <c r="B23" s="337" t="s">
        <v>253</v>
      </c>
      <c r="C23" s="246"/>
      <c r="D23" s="246"/>
      <c r="E23" s="246"/>
      <c r="F23" s="247"/>
      <c r="G23" s="246">
        <f>SUM($B23:F23)</f>
        <v>0</v>
      </c>
      <c r="H23" s="184"/>
      <c r="I23" s="185"/>
      <c r="J23" s="141"/>
      <c r="K23" s="575"/>
    </row>
    <row r="24" spans="1:13" ht="13.5" customHeight="1" x14ac:dyDescent="0.25">
      <c r="A24" s="573"/>
      <c r="B24" s="337" t="s">
        <v>252</v>
      </c>
      <c r="C24" s="249"/>
      <c r="D24" s="249"/>
      <c r="E24" s="249"/>
      <c r="F24" s="250"/>
      <c r="G24" s="249">
        <f>SUM($B24:F24)</f>
        <v>0</v>
      </c>
      <c r="H24" s="184"/>
      <c r="I24" s="107"/>
      <c r="J24" s="141"/>
      <c r="K24" s="575"/>
    </row>
    <row r="25" spans="1:13" ht="13.5" customHeight="1" x14ac:dyDescent="0.25">
      <c r="A25" s="573"/>
      <c r="B25" s="337" t="s">
        <v>251</v>
      </c>
      <c r="C25" s="146"/>
      <c r="D25" s="146"/>
      <c r="E25" s="146"/>
      <c r="F25" s="145"/>
      <c r="G25" s="146">
        <f>SUM($B25:F25)</f>
        <v>0</v>
      </c>
      <c r="H25" s="184"/>
      <c r="I25" s="107"/>
      <c r="J25" s="141"/>
      <c r="K25" s="575"/>
    </row>
    <row r="26" spans="1:13" ht="13.5" customHeight="1" thickBot="1" x14ac:dyDescent="0.3">
      <c r="A26" s="573"/>
      <c r="B26" s="338" t="s">
        <v>250</v>
      </c>
      <c r="C26" s="147"/>
      <c r="D26" s="147"/>
      <c r="E26" s="147"/>
      <c r="F26" s="145"/>
      <c r="G26" s="147">
        <f>SUM($B26:F26)</f>
        <v>0</v>
      </c>
      <c r="H26" s="184"/>
      <c r="I26" s="186"/>
      <c r="J26" s="141"/>
      <c r="K26" s="575"/>
      <c r="M26" s="88"/>
    </row>
    <row r="27" spans="1:13" ht="13.5" customHeight="1" x14ac:dyDescent="0.25">
      <c r="A27" s="573"/>
      <c r="B27" s="228" t="s">
        <v>107</v>
      </c>
      <c r="C27" s="112"/>
      <c r="D27" s="112"/>
      <c r="E27" s="112"/>
      <c r="F27" s="103"/>
      <c r="G27" s="112">
        <f>SUM($B27:F27)</f>
        <v>0</v>
      </c>
      <c r="H27" s="391">
        <f>ROUND((G68+G101+G126)/36,2)</f>
        <v>0</v>
      </c>
      <c r="I27" s="557">
        <f>ROUND((I68+I101+I126)/36,2)</f>
        <v>0</v>
      </c>
      <c r="J27" s="545" t="s">
        <v>2</v>
      </c>
      <c r="K27" s="575"/>
    </row>
    <row r="28" spans="1:13" ht="13.5" customHeight="1" x14ac:dyDescent="0.25">
      <c r="A28" s="573"/>
      <c r="B28" s="224" t="s">
        <v>100</v>
      </c>
      <c r="C28" s="113"/>
      <c r="D28" s="113"/>
      <c r="E28" s="113"/>
      <c r="F28" s="103"/>
      <c r="G28" s="113">
        <f>SUM($B28:F28)</f>
        <v>0</v>
      </c>
      <c r="H28" s="391">
        <f t="shared" ref="H28:H34" si="2">ROUND((G69+G102+G127)/36,2)</f>
        <v>0</v>
      </c>
      <c r="I28" s="558"/>
      <c r="J28" s="545"/>
      <c r="K28" s="575"/>
    </row>
    <row r="29" spans="1:13" ht="13.5" customHeight="1" x14ac:dyDescent="0.25">
      <c r="A29" s="573"/>
      <c r="B29" s="224" t="s">
        <v>101</v>
      </c>
      <c r="C29" s="113"/>
      <c r="D29" s="113"/>
      <c r="E29" s="113"/>
      <c r="F29" s="103"/>
      <c r="G29" s="113">
        <f>SUM($B29:F29)</f>
        <v>0</v>
      </c>
      <c r="H29" s="391">
        <f t="shared" si="2"/>
        <v>0</v>
      </c>
      <c r="I29" s="558"/>
      <c r="J29" s="545"/>
      <c r="K29" s="575"/>
    </row>
    <row r="30" spans="1:13" ht="13.5" customHeight="1" x14ac:dyDescent="0.25">
      <c r="A30" s="573"/>
      <c r="B30" s="224" t="s">
        <v>106</v>
      </c>
      <c r="C30" s="113"/>
      <c r="D30" s="113"/>
      <c r="E30" s="113"/>
      <c r="F30" s="103"/>
      <c r="G30" s="113">
        <f>SUM($B30:F30)</f>
        <v>0</v>
      </c>
      <c r="H30" s="391">
        <f t="shared" si="2"/>
        <v>0</v>
      </c>
      <c r="I30" s="558"/>
      <c r="J30" s="545"/>
      <c r="K30" s="575"/>
    </row>
    <row r="31" spans="1:13" ht="13.5" customHeight="1" x14ac:dyDescent="0.25">
      <c r="A31" s="573"/>
      <c r="B31" s="224" t="s">
        <v>234</v>
      </c>
      <c r="C31" s="113"/>
      <c r="D31" s="113"/>
      <c r="E31" s="113"/>
      <c r="F31" s="103"/>
      <c r="G31" s="113">
        <f>SUM($B31:F31)</f>
        <v>0</v>
      </c>
      <c r="H31" s="391">
        <f t="shared" si="2"/>
        <v>0</v>
      </c>
      <c r="I31" s="558"/>
      <c r="J31" s="545"/>
      <c r="K31" s="575"/>
    </row>
    <row r="32" spans="1:13" ht="13.5" customHeight="1" x14ac:dyDescent="0.25">
      <c r="A32" s="573"/>
      <c r="B32" s="224" t="s">
        <v>233</v>
      </c>
      <c r="C32" s="113"/>
      <c r="D32" s="113"/>
      <c r="E32" s="113"/>
      <c r="F32" s="103"/>
      <c r="G32" s="113">
        <f>SUM($B32:F32)</f>
        <v>0</v>
      </c>
      <c r="H32" s="391">
        <f t="shared" si="2"/>
        <v>0</v>
      </c>
      <c r="I32" s="558"/>
      <c r="J32" s="545"/>
      <c r="K32" s="575"/>
    </row>
    <row r="33" spans="1:11" ht="13.5" customHeight="1" x14ac:dyDescent="0.25">
      <c r="A33" s="573"/>
      <c r="B33" s="224" t="s">
        <v>232</v>
      </c>
      <c r="C33" s="113"/>
      <c r="D33" s="113"/>
      <c r="E33" s="113"/>
      <c r="F33" s="103"/>
      <c r="G33" s="113">
        <f>SUM($B33:F33)</f>
        <v>0</v>
      </c>
      <c r="H33" s="391">
        <f t="shared" si="2"/>
        <v>0</v>
      </c>
      <c r="I33" s="558"/>
      <c r="J33" s="545"/>
      <c r="K33" s="575"/>
    </row>
    <row r="34" spans="1:11" ht="13.5" customHeight="1" thickBot="1" x14ac:dyDescent="0.3">
      <c r="A34" s="573"/>
      <c r="B34" s="225" t="s">
        <v>228</v>
      </c>
      <c r="C34" s="150"/>
      <c r="D34" s="150"/>
      <c r="E34" s="150"/>
      <c r="F34" s="142"/>
      <c r="G34" s="150">
        <f>SUM($B34:F34)</f>
        <v>0</v>
      </c>
      <c r="H34" s="391">
        <f t="shared" si="2"/>
        <v>0</v>
      </c>
      <c r="I34" s="558"/>
      <c r="J34" s="545"/>
      <c r="K34" s="575"/>
    </row>
    <row r="35" spans="1:11" ht="13.5" customHeight="1" x14ac:dyDescent="0.25">
      <c r="A35" s="573"/>
      <c r="B35" s="245" t="str">
        <f>B23</f>
        <v>EdC1</v>
      </c>
      <c r="C35" s="246"/>
      <c r="D35" s="246"/>
      <c r="E35" s="246"/>
      <c r="F35" s="247"/>
      <c r="G35" s="246">
        <f>SUM($B35:F35)</f>
        <v>0</v>
      </c>
      <c r="H35" s="184"/>
      <c r="I35" s="185"/>
      <c r="J35" s="141"/>
      <c r="K35" s="575"/>
    </row>
    <row r="36" spans="1:11" ht="13.5" customHeight="1" x14ac:dyDescent="0.25">
      <c r="A36" s="573"/>
      <c r="B36" s="248" t="str">
        <f>B24</f>
        <v>EdC2</v>
      </c>
      <c r="C36" s="249"/>
      <c r="D36" s="249"/>
      <c r="E36" s="249"/>
      <c r="F36" s="250"/>
      <c r="G36" s="249">
        <f>SUM($B36:F36)</f>
        <v>0</v>
      </c>
      <c r="H36" s="184"/>
      <c r="I36" s="107"/>
      <c r="J36" s="141"/>
      <c r="K36" s="575"/>
    </row>
    <row r="37" spans="1:11" ht="13.5" customHeight="1" x14ac:dyDescent="0.25">
      <c r="A37" s="573"/>
      <c r="B37" s="226" t="str">
        <f>B25</f>
        <v>Spécif1</v>
      </c>
      <c r="C37" s="146"/>
      <c r="D37" s="146"/>
      <c r="E37" s="146"/>
      <c r="F37" s="145"/>
      <c r="G37" s="146">
        <f>SUM($B37:F37)</f>
        <v>0</v>
      </c>
      <c r="H37" s="184"/>
      <c r="I37" s="107"/>
      <c r="J37" s="141"/>
      <c r="K37" s="575"/>
    </row>
    <row r="38" spans="1:11" ht="13.5" customHeight="1" thickBot="1" x14ac:dyDescent="0.3">
      <c r="A38" s="573"/>
      <c r="B38" s="227" t="str">
        <f>B26</f>
        <v>Spécif2</v>
      </c>
      <c r="C38" s="147"/>
      <c r="D38" s="147"/>
      <c r="E38" s="147"/>
      <c r="F38" s="145"/>
      <c r="G38" s="147">
        <f>SUM($B38:F38)</f>
        <v>0</v>
      </c>
      <c r="H38" s="184"/>
      <c r="I38" s="186"/>
      <c r="J38" s="141"/>
      <c r="K38" s="575"/>
    </row>
    <row r="39" spans="1:11" ht="13.5" customHeight="1" x14ac:dyDescent="0.25">
      <c r="A39" s="573"/>
      <c r="B39" s="228" t="s">
        <v>98</v>
      </c>
      <c r="C39" s="112"/>
      <c r="D39" s="112"/>
      <c r="E39" s="112"/>
      <c r="F39" s="103"/>
      <c r="G39" s="112">
        <f>SUM($B39:F39)</f>
        <v>0</v>
      </c>
      <c r="H39" s="391">
        <f>ROUND((G76+G109+G134)/36,2)</f>
        <v>0</v>
      </c>
      <c r="I39" s="546">
        <f>ROUND((I76+I109+I134)/36,2)</f>
        <v>0</v>
      </c>
      <c r="J39" s="545" t="s">
        <v>3</v>
      </c>
      <c r="K39" s="575"/>
    </row>
    <row r="40" spans="1:11" ht="13.5" customHeight="1" x14ac:dyDescent="0.25">
      <c r="A40" s="573"/>
      <c r="B40" s="224" t="s">
        <v>99</v>
      </c>
      <c r="C40" s="113"/>
      <c r="D40" s="113"/>
      <c r="E40" s="113"/>
      <c r="F40" s="103"/>
      <c r="G40" s="113">
        <f>SUM($B40:F40)</f>
        <v>0</v>
      </c>
      <c r="H40" s="391">
        <f t="shared" ref="H40:H46" si="3">ROUND((G77+G110+G135)/36,2)</f>
        <v>0</v>
      </c>
      <c r="I40" s="546"/>
      <c r="J40" s="545"/>
      <c r="K40" s="575"/>
    </row>
    <row r="41" spans="1:11" ht="13.5" customHeight="1" x14ac:dyDescent="0.25">
      <c r="A41" s="573"/>
      <c r="B41" s="224" t="s">
        <v>97</v>
      </c>
      <c r="C41" s="113"/>
      <c r="D41" s="113"/>
      <c r="E41" s="113"/>
      <c r="F41" s="103"/>
      <c r="G41" s="113">
        <f>SUM($B41:F41)</f>
        <v>0</v>
      </c>
      <c r="H41" s="391">
        <f t="shared" si="3"/>
        <v>0</v>
      </c>
      <c r="I41" s="546"/>
      <c r="J41" s="545"/>
      <c r="K41" s="575"/>
    </row>
    <row r="42" spans="1:11" ht="13.5" customHeight="1" x14ac:dyDescent="0.25">
      <c r="A42" s="573"/>
      <c r="B42" s="224" t="s">
        <v>96</v>
      </c>
      <c r="C42" s="113"/>
      <c r="D42" s="113"/>
      <c r="E42" s="113"/>
      <c r="F42" s="103"/>
      <c r="G42" s="113">
        <f>SUM($B42:F42)</f>
        <v>0</v>
      </c>
      <c r="H42" s="391">
        <f t="shared" si="3"/>
        <v>0</v>
      </c>
      <c r="I42" s="546"/>
      <c r="J42" s="545"/>
      <c r="K42" s="575"/>
    </row>
    <row r="43" spans="1:11" ht="13.5" customHeight="1" x14ac:dyDescent="0.25">
      <c r="A43" s="573"/>
      <c r="B43" s="224" t="s">
        <v>231</v>
      </c>
      <c r="C43" s="113"/>
      <c r="D43" s="113"/>
      <c r="E43" s="113"/>
      <c r="F43" s="103"/>
      <c r="G43" s="113">
        <f>SUM($B43:F43)</f>
        <v>0</v>
      </c>
      <c r="H43" s="391">
        <f t="shared" si="3"/>
        <v>0</v>
      </c>
      <c r="I43" s="546"/>
      <c r="J43" s="545"/>
      <c r="K43" s="575"/>
    </row>
    <row r="44" spans="1:11" ht="13.5" customHeight="1" x14ac:dyDescent="0.25">
      <c r="A44" s="573"/>
      <c r="B44" s="224" t="s">
        <v>230</v>
      </c>
      <c r="C44" s="113"/>
      <c r="D44" s="113"/>
      <c r="E44" s="113"/>
      <c r="F44" s="103"/>
      <c r="G44" s="113">
        <f>SUM($B44:F44)</f>
        <v>0</v>
      </c>
      <c r="H44" s="391">
        <f t="shared" si="3"/>
        <v>0</v>
      </c>
      <c r="I44" s="546"/>
      <c r="J44" s="545"/>
      <c r="K44" s="575"/>
    </row>
    <row r="45" spans="1:11" ht="13.5" customHeight="1" x14ac:dyDescent="0.25">
      <c r="A45" s="573"/>
      <c r="B45" s="224" t="s">
        <v>245</v>
      </c>
      <c r="C45" s="113"/>
      <c r="D45" s="113"/>
      <c r="E45" s="113"/>
      <c r="F45" s="103"/>
      <c r="G45" s="113">
        <f>SUM($B45:F45)</f>
        <v>0</v>
      </c>
      <c r="H45" s="391">
        <f t="shared" si="3"/>
        <v>0</v>
      </c>
      <c r="I45" s="546"/>
      <c r="J45" s="545"/>
      <c r="K45" s="575"/>
    </row>
    <row r="46" spans="1:11" ht="13.5" customHeight="1" thickBot="1" x14ac:dyDescent="0.3">
      <c r="A46" s="573"/>
      <c r="B46" s="225" t="s">
        <v>228</v>
      </c>
      <c r="C46" s="150"/>
      <c r="D46" s="150"/>
      <c r="E46" s="150"/>
      <c r="F46" s="142"/>
      <c r="G46" s="150">
        <f>SUM($B46:F46)</f>
        <v>0</v>
      </c>
      <c r="H46" s="391">
        <f t="shared" si="3"/>
        <v>0</v>
      </c>
      <c r="I46" s="546"/>
      <c r="J46" s="545"/>
      <c r="K46" s="575"/>
    </row>
    <row r="47" spans="1:11" ht="13.5" customHeight="1" x14ac:dyDescent="0.25">
      <c r="A47" s="573"/>
      <c r="B47" s="245" t="str">
        <f>B23</f>
        <v>EdC1</v>
      </c>
      <c r="C47" s="246"/>
      <c r="D47" s="246"/>
      <c r="E47" s="246"/>
      <c r="F47" s="247"/>
      <c r="G47" s="246">
        <f>SUM($B47:F47)</f>
        <v>0</v>
      </c>
      <c r="H47" s="184"/>
      <c r="I47" s="185"/>
      <c r="J47" s="67"/>
      <c r="K47" s="390"/>
    </row>
    <row r="48" spans="1:11" ht="13.5" customHeight="1" x14ac:dyDescent="0.25">
      <c r="A48" s="573"/>
      <c r="B48" s="248" t="str">
        <f>B24</f>
        <v>EdC2</v>
      </c>
      <c r="C48" s="249"/>
      <c r="D48" s="249"/>
      <c r="E48" s="249"/>
      <c r="F48" s="250"/>
      <c r="G48" s="249">
        <f>SUM($B48:F48)</f>
        <v>0</v>
      </c>
      <c r="H48" s="184"/>
      <c r="I48" s="107"/>
      <c r="J48" s="107"/>
      <c r="K48" s="390"/>
    </row>
    <row r="49" spans="1:12" ht="13.5" customHeight="1" x14ac:dyDescent="0.25">
      <c r="A49" s="573"/>
      <c r="B49" s="226" t="str">
        <f>B25</f>
        <v>Spécif1</v>
      </c>
      <c r="C49" s="146"/>
      <c r="D49" s="146"/>
      <c r="E49" s="146"/>
      <c r="F49" s="145"/>
      <c r="G49" s="146">
        <f>SUM($B49:F49)</f>
        <v>0</v>
      </c>
      <c r="H49" s="184"/>
      <c r="I49" s="578" t="str">
        <f>IFERROR((I5+I15+I27+I39+G48+G47+G36+G35+G24+G23)/SUM(Besoins!$B$3:$E$4),"renseigner ""Besoins""")</f>
        <v>renseigner "Besoins"</v>
      </c>
      <c r="J49" s="576" t="s">
        <v>327</v>
      </c>
      <c r="K49" s="577"/>
      <c r="L49" s="577"/>
    </row>
    <row r="50" spans="1:12" s="72" customFormat="1" ht="13.5" customHeight="1" thickBot="1" x14ac:dyDescent="0.25">
      <c r="A50" s="574"/>
      <c r="B50" s="227" t="str">
        <f>B26</f>
        <v>Spécif2</v>
      </c>
      <c r="C50" s="147"/>
      <c r="D50" s="147"/>
      <c r="E50" s="147"/>
      <c r="F50" s="145"/>
      <c r="G50" s="147">
        <f>SUM($B50:F50)</f>
        <v>0</v>
      </c>
      <c r="H50" s="210"/>
      <c r="I50" s="579"/>
      <c r="J50" s="576"/>
      <c r="K50" s="577"/>
      <c r="L50" s="577"/>
    </row>
    <row r="51" spans="1:12" s="107" customFormat="1" ht="36" customHeight="1" thickBot="1" x14ac:dyDescent="0.25">
      <c r="A51" s="528"/>
      <c r="B51" s="528"/>
      <c r="C51" s="177"/>
      <c r="D51" s="177"/>
      <c r="E51" s="177"/>
      <c r="F51" s="104"/>
      <c r="G51" s="211" t="s">
        <v>249</v>
      </c>
      <c r="H51" s="211" t="s">
        <v>248</v>
      </c>
      <c r="I51" s="66"/>
      <c r="J51" s="178"/>
      <c r="K51" s="178"/>
      <c r="L51" s="178"/>
    </row>
    <row r="52" spans="1:12" s="176" customFormat="1" ht="13.5" customHeight="1" thickBot="1" x14ac:dyDescent="0.3">
      <c r="A52" s="529" t="s">
        <v>247</v>
      </c>
      <c r="B52" s="229" t="s">
        <v>115</v>
      </c>
      <c r="C52" s="112"/>
      <c r="D52" s="112"/>
      <c r="E52" s="112"/>
      <c r="F52" s="103"/>
      <c r="G52" s="233">
        <f>SUM($B52:F52)</f>
        <v>0</v>
      </c>
      <c r="H52" s="187">
        <f t="shared" ref="H52:H83" si="4">ROUND(G52/36,2)</f>
        <v>0</v>
      </c>
      <c r="I52" s="532">
        <f>ROUND(SUM($B52:F59),2)</f>
        <v>0</v>
      </c>
      <c r="J52" s="544" t="s">
        <v>0</v>
      </c>
      <c r="K52" s="559" t="s">
        <v>246</v>
      </c>
      <c r="L52" s="107"/>
    </row>
    <row r="53" spans="1:12" ht="13.5" customHeight="1" thickBot="1" x14ac:dyDescent="0.3">
      <c r="A53" s="530"/>
      <c r="B53" s="224" t="s">
        <v>114</v>
      </c>
      <c r="C53" s="79"/>
      <c r="D53" s="79"/>
      <c r="E53" s="79"/>
      <c r="F53" s="110"/>
      <c r="G53" s="113">
        <f>SUM($B53:F53)</f>
        <v>0</v>
      </c>
      <c r="H53" s="187">
        <f t="shared" si="4"/>
        <v>0</v>
      </c>
      <c r="I53" s="533"/>
      <c r="J53" s="545"/>
      <c r="K53" s="559"/>
    </row>
    <row r="54" spans="1:12" ht="13.5" customHeight="1" thickBot="1" x14ac:dyDescent="0.3">
      <c r="A54" s="530"/>
      <c r="B54" s="224" t="s">
        <v>113</v>
      </c>
      <c r="C54" s="79"/>
      <c r="D54" s="79"/>
      <c r="E54" s="79"/>
      <c r="F54" s="110"/>
      <c r="G54" s="113">
        <f>SUM($B54:F54)</f>
        <v>0</v>
      </c>
      <c r="H54" s="187">
        <f t="shared" si="4"/>
        <v>0</v>
      </c>
      <c r="I54" s="533"/>
      <c r="J54" s="545"/>
      <c r="K54" s="559"/>
    </row>
    <row r="55" spans="1:12" ht="13.5" customHeight="1" thickBot="1" x14ac:dyDescent="0.3">
      <c r="A55" s="530"/>
      <c r="B55" s="224" t="s">
        <v>112</v>
      </c>
      <c r="C55" s="79"/>
      <c r="D55" s="79"/>
      <c r="E55" s="79"/>
      <c r="F55" s="110"/>
      <c r="G55" s="113">
        <f>SUM($B55:F55)</f>
        <v>0</v>
      </c>
      <c r="H55" s="187">
        <f t="shared" si="4"/>
        <v>0</v>
      </c>
      <c r="I55" s="533"/>
      <c r="J55" s="545"/>
      <c r="K55" s="559"/>
    </row>
    <row r="56" spans="1:12" ht="13.5" customHeight="1" thickBot="1" x14ac:dyDescent="0.3">
      <c r="A56" s="530"/>
      <c r="B56" s="224" t="s">
        <v>242</v>
      </c>
      <c r="C56" s="79"/>
      <c r="D56" s="79"/>
      <c r="E56" s="79"/>
      <c r="F56" s="110"/>
      <c r="G56" s="113">
        <f>SUM($B56:F56)</f>
        <v>0</v>
      </c>
      <c r="H56" s="187">
        <f t="shared" si="4"/>
        <v>0</v>
      </c>
      <c r="I56" s="533"/>
      <c r="J56" s="545"/>
      <c r="K56" s="559"/>
    </row>
    <row r="57" spans="1:12" ht="13.5" customHeight="1" thickBot="1" x14ac:dyDescent="0.3">
      <c r="A57" s="530"/>
      <c r="B57" s="224" t="s">
        <v>241</v>
      </c>
      <c r="C57" s="79"/>
      <c r="D57" s="79"/>
      <c r="E57" s="79"/>
      <c r="F57" s="110"/>
      <c r="G57" s="113">
        <f>SUM($B57:F57)</f>
        <v>0</v>
      </c>
      <c r="H57" s="187">
        <f t="shared" si="4"/>
        <v>0</v>
      </c>
      <c r="I57" s="533"/>
      <c r="J57" s="545"/>
      <c r="K57" s="559"/>
    </row>
    <row r="58" spans="1:12" ht="13.5" customHeight="1" thickBot="1" x14ac:dyDescent="0.3">
      <c r="A58" s="530"/>
      <c r="B58" s="224" t="s">
        <v>240</v>
      </c>
      <c r="C58" s="79"/>
      <c r="D58" s="79"/>
      <c r="E58" s="79"/>
      <c r="F58" s="110"/>
      <c r="G58" s="113">
        <f>SUM($B58:F58)</f>
        <v>0</v>
      </c>
      <c r="H58" s="187">
        <f t="shared" si="4"/>
        <v>0</v>
      </c>
      <c r="I58" s="533"/>
      <c r="J58" s="545"/>
      <c r="K58" s="559"/>
    </row>
    <row r="59" spans="1:12" ht="13.5" customHeight="1" thickBot="1" x14ac:dyDescent="0.3">
      <c r="A59" s="530"/>
      <c r="B59" s="225" t="s">
        <v>228</v>
      </c>
      <c r="C59" s="152"/>
      <c r="D59" s="152"/>
      <c r="E59" s="152"/>
      <c r="F59" s="155"/>
      <c r="G59" s="144">
        <f>SUM($B59:F59)</f>
        <v>0</v>
      </c>
      <c r="H59" s="187">
        <f t="shared" si="4"/>
        <v>0</v>
      </c>
      <c r="I59" s="533"/>
      <c r="J59" s="545"/>
      <c r="K59" s="559"/>
    </row>
    <row r="60" spans="1:12" ht="13.5" customHeight="1" thickBot="1" x14ac:dyDescent="0.3">
      <c r="A60" s="530"/>
      <c r="B60" s="228" t="s">
        <v>111</v>
      </c>
      <c r="C60" s="82"/>
      <c r="D60" s="82"/>
      <c r="E60" s="82"/>
      <c r="F60" s="110"/>
      <c r="G60" s="112">
        <f>SUM($B60:F60)</f>
        <v>0</v>
      </c>
      <c r="H60" s="187">
        <f t="shared" si="4"/>
        <v>0</v>
      </c>
      <c r="I60" s="532">
        <f>ROUND(SUM($B60:F67),2)</f>
        <v>0</v>
      </c>
      <c r="J60" s="545" t="s">
        <v>1</v>
      </c>
      <c r="K60" s="559"/>
    </row>
    <row r="61" spans="1:12" ht="13.5" customHeight="1" thickBot="1" x14ac:dyDescent="0.3">
      <c r="A61" s="530"/>
      <c r="B61" s="224" t="s">
        <v>110</v>
      </c>
      <c r="C61" s="79"/>
      <c r="D61" s="79"/>
      <c r="E61" s="79"/>
      <c r="F61" s="110"/>
      <c r="G61" s="113">
        <f>SUM($B61:F61)</f>
        <v>0</v>
      </c>
      <c r="H61" s="187">
        <f t="shared" si="4"/>
        <v>0</v>
      </c>
      <c r="I61" s="533"/>
      <c r="J61" s="545"/>
      <c r="K61" s="559"/>
    </row>
    <row r="62" spans="1:12" ht="13.5" customHeight="1" thickBot="1" x14ac:dyDescent="0.3">
      <c r="A62" s="530"/>
      <c r="B62" s="224" t="s">
        <v>109</v>
      </c>
      <c r="C62" s="79"/>
      <c r="D62" s="79"/>
      <c r="E62" s="79"/>
      <c r="F62" s="110"/>
      <c r="G62" s="113">
        <f>SUM($B62:F62)</f>
        <v>0</v>
      </c>
      <c r="H62" s="187">
        <f t="shared" si="4"/>
        <v>0</v>
      </c>
      <c r="I62" s="533"/>
      <c r="J62" s="545"/>
      <c r="K62" s="559"/>
    </row>
    <row r="63" spans="1:12" ht="13.5" customHeight="1" thickBot="1" x14ac:dyDescent="0.3">
      <c r="A63" s="530"/>
      <c r="B63" s="224" t="s">
        <v>108</v>
      </c>
      <c r="C63" s="79"/>
      <c r="D63" s="79"/>
      <c r="E63" s="79"/>
      <c r="F63" s="110"/>
      <c r="G63" s="113">
        <f>SUM($B63:F63)</f>
        <v>0</v>
      </c>
      <c r="H63" s="187">
        <f t="shared" si="4"/>
        <v>0</v>
      </c>
      <c r="I63" s="533"/>
      <c r="J63" s="545"/>
      <c r="K63" s="559"/>
    </row>
    <row r="64" spans="1:12" ht="13.5" customHeight="1" thickBot="1" x14ac:dyDescent="0.3">
      <c r="A64" s="530"/>
      <c r="B64" s="224" t="s">
        <v>237</v>
      </c>
      <c r="C64" s="79"/>
      <c r="D64" s="79"/>
      <c r="E64" s="79"/>
      <c r="F64" s="110"/>
      <c r="G64" s="113">
        <f>SUM($B64:F64)</f>
        <v>0</v>
      </c>
      <c r="H64" s="187">
        <f t="shared" si="4"/>
        <v>0</v>
      </c>
      <c r="I64" s="533"/>
      <c r="J64" s="545"/>
      <c r="K64" s="559"/>
    </row>
    <row r="65" spans="1:11" ht="13.5" customHeight="1" thickBot="1" x14ac:dyDescent="0.3">
      <c r="A65" s="530"/>
      <c r="B65" s="224" t="s">
        <v>236</v>
      </c>
      <c r="C65" s="79"/>
      <c r="D65" s="79"/>
      <c r="E65" s="79"/>
      <c r="F65" s="110"/>
      <c r="G65" s="113">
        <f>SUM($B65:F65)</f>
        <v>0</v>
      </c>
      <c r="H65" s="187">
        <f t="shared" si="4"/>
        <v>0</v>
      </c>
      <c r="I65" s="533"/>
      <c r="J65" s="545"/>
      <c r="K65" s="559"/>
    </row>
    <row r="66" spans="1:11" ht="13.5" customHeight="1" thickBot="1" x14ac:dyDescent="0.3">
      <c r="A66" s="530"/>
      <c r="B66" s="224" t="s">
        <v>235</v>
      </c>
      <c r="C66" s="79"/>
      <c r="D66" s="79"/>
      <c r="E66" s="79"/>
      <c r="F66" s="110"/>
      <c r="G66" s="113">
        <f>SUM($B66:F66)</f>
        <v>0</v>
      </c>
      <c r="H66" s="187">
        <f t="shared" si="4"/>
        <v>0</v>
      </c>
      <c r="I66" s="533"/>
      <c r="J66" s="545"/>
      <c r="K66" s="559"/>
    </row>
    <row r="67" spans="1:11" ht="13.5" customHeight="1" thickBot="1" x14ac:dyDescent="0.3">
      <c r="A67" s="530"/>
      <c r="B67" s="225" t="s">
        <v>228</v>
      </c>
      <c r="C67" s="152"/>
      <c r="D67" s="152"/>
      <c r="E67" s="152"/>
      <c r="F67" s="155"/>
      <c r="G67" s="144">
        <f>SUM($B67:F67)</f>
        <v>0</v>
      </c>
      <c r="H67" s="187">
        <f t="shared" si="4"/>
        <v>0</v>
      </c>
      <c r="I67" s="533"/>
      <c r="J67" s="545"/>
      <c r="K67" s="559"/>
    </row>
    <row r="68" spans="1:11" ht="13.5" customHeight="1" x14ac:dyDescent="0.25">
      <c r="A68" s="530"/>
      <c r="B68" s="228" t="s">
        <v>107</v>
      </c>
      <c r="C68" s="82"/>
      <c r="D68" s="82"/>
      <c r="E68" s="82"/>
      <c r="F68" s="110"/>
      <c r="G68" s="112">
        <f>SUM($B68:F68)</f>
        <v>0</v>
      </c>
      <c r="H68" s="187">
        <f t="shared" si="4"/>
        <v>0</v>
      </c>
      <c r="I68" s="560">
        <f>ROUND(SUM($B68:F75),2)</f>
        <v>0</v>
      </c>
      <c r="J68" s="545" t="s">
        <v>2</v>
      </c>
      <c r="K68" s="559"/>
    </row>
    <row r="69" spans="1:11" ht="13.5" customHeight="1" x14ac:dyDescent="0.25">
      <c r="A69" s="530"/>
      <c r="B69" s="224" t="s">
        <v>100</v>
      </c>
      <c r="C69" s="79"/>
      <c r="D69" s="79"/>
      <c r="E69" s="79"/>
      <c r="F69" s="110"/>
      <c r="G69" s="113">
        <f>SUM($B69:F69)</f>
        <v>0</v>
      </c>
      <c r="H69" s="187">
        <f t="shared" si="4"/>
        <v>0</v>
      </c>
      <c r="I69" s="561"/>
      <c r="J69" s="545"/>
      <c r="K69" s="559"/>
    </row>
    <row r="70" spans="1:11" ht="13.5" customHeight="1" x14ac:dyDescent="0.25">
      <c r="A70" s="530"/>
      <c r="B70" s="224" t="s">
        <v>101</v>
      </c>
      <c r="C70" s="79"/>
      <c r="D70" s="79"/>
      <c r="E70" s="79"/>
      <c r="F70" s="110"/>
      <c r="G70" s="113">
        <f>SUM($B70:F70)</f>
        <v>0</v>
      </c>
      <c r="H70" s="187">
        <f t="shared" si="4"/>
        <v>0</v>
      </c>
      <c r="I70" s="561"/>
      <c r="J70" s="545"/>
      <c r="K70" s="559"/>
    </row>
    <row r="71" spans="1:11" ht="13.5" customHeight="1" x14ac:dyDescent="0.25">
      <c r="A71" s="530"/>
      <c r="B71" s="224" t="s">
        <v>106</v>
      </c>
      <c r="C71" s="79"/>
      <c r="D71" s="79"/>
      <c r="E71" s="79"/>
      <c r="F71" s="110"/>
      <c r="G71" s="113">
        <f>SUM($B71:F71)</f>
        <v>0</v>
      </c>
      <c r="H71" s="187">
        <f t="shared" si="4"/>
        <v>0</v>
      </c>
      <c r="I71" s="561"/>
      <c r="J71" s="545"/>
      <c r="K71" s="559"/>
    </row>
    <row r="72" spans="1:11" ht="13.5" customHeight="1" x14ac:dyDescent="0.25">
      <c r="A72" s="530"/>
      <c r="B72" s="224" t="s">
        <v>234</v>
      </c>
      <c r="C72" s="79"/>
      <c r="D72" s="79"/>
      <c r="E72" s="79"/>
      <c r="F72" s="110"/>
      <c r="G72" s="113">
        <f>SUM($B72:F72)</f>
        <v>0</v>
      </c>
      <c r="H72" s="187">
        <f t="shared" si="4"/>
        <v>0</v>
      </c>
      <c r="I72" s="561"/>
      <c r="J72" s="545"/>
      <c r="K72" s="559"/>
    </row>
    <row r="73" spans="1:11" ht="13.5" customHeight="1" x14ac:dyDescent="0.25">
      <c r="A73" s="530"/>
      <c r="B73" s="224" t="s">
        <v>233</v>
      </c>
      <c r="C73" s="79"/>
      <c r="D73" s="79"/>
      <c r="E73" s="79"/>
      <c r="F73" s="110"/>
      <c r="G73" s="113">
        <f>SUM($B73:F73)</f>
        <v>0</v>
      </c>
      <c r="H73" s="187">
        <f t="shared" si="4"/>
        <v>0</v>
      </c>
      <c r="I73" s="561"/>
      <c r="J73" s="545"/>
      <c r="K73" s="559"/>
    </row>
    <row r="74" spans="1:11" ht="13.5" customHeight="1" x14ac:dyDescent="0.25">
      <c r="A74" s="530"/>
      <c r="B74" s="224" t="s">
        <v>232</v>
      </c>
      <c r="C74" s="79"/>
      <c r="D74" s="79"/>
      <c r="E74" s="79"/>
      <c r="F74" s="110"/>
      <c r="G74" s="113">
        <f>SUM($B74:F74)</f>
        <v>0</v>
      </c>
      <c r="H74" s="187">
        <f t="shared" si="4"/>
        <v>0</v>
      </c>
      <c r="I74" s="561"/>
      <c r="J74" s="545"/>
      <c r="K74" s="559"/>
    </row>
    <row r="75" spans="1:11" ht="13.5" customHeight="1" thickBot="1" x14ac:dyDescent="0.3">
      <c r="A75" s="530"/>
      <c r="B75" s="225" t="s">
        <v>228</v>
      </c>
      <c r="C75" s="152"/>
      <c r="D75" s="152"/>
      <c r="E75" s="152"/>
      <c r="F75" s="155"/>
      <c r="G75" s="144">
        <f>SUM($B75:F75)</f>
        <v>0</v>
      </c>
      <c r="H75" s="187">
        <f t="shared" si="4"/>
        <v>0</v>
      </c>
      <c r="I75" s="562"/>
      <c r="J75" s="545"/>
      <c r="K75" s="559"/>
    </row>
    <row r="76" spans="1:11" ht="13.5" customHeight="1" x14ac:dyDescent="0.25">
      <c r="A76" s="530"/>
      <c r="B76" s="228" t="s">
        <v>98</v>
      </c>
      <c r="C76" s="82"/>
      <c r="D76" s="82"/>
      <c r="E76" s="82"/>
      <c r="F76" s="110"/>
      <c r="G76" s="112">
        <f>SUM($B76:F76)</f>
        <v>0</v>
      </c>
      <c r="H76" s="187">
        <f t="shared" si="4"/>
        <v>0</v>
      </c>
      <c r="I76" s="560">
        <f>ROUND(SUM($B76:F83),2)</f>
        <v>0</v>
      </c>
      <c r="J76" s="545" t="s">
        <v>3</v>
      </c>
      <c r="K76" s="559"/>
    </row>
    <row r="77" spans="1:11" ht="13.5" customHeight="1" x14ac:dyDescent="0.25">
      <c r="A77" s="530"/>
      <c r="B77" s="224" t="s">
        <v>99</v>
      </c>
      <c r="C77" s="79"/>
      <c r="D77" s="79"/>
      <c r="E77" s="79"/>
      <c r="F77" s="110"/>
      <c r="G77" s="113">
        <f>SUM($B77:F77)</f>
        <v>0</v>
      </c>
      <c r="H77" s="187">
        <f t="shared" si="4"/>
        <v>0</v>
      </c>
      <c r="I77" s="561"/>
      <c r="J77" s="545"/>
      <c r="K77" s="559"/>
    </row>
    <row r="78" spans="1:11" ht="13.5" customHeight="1" x14ac:dyDescent="0.25">
      <c r="A78" s="530"/>
      <c r="B78" s="224" t="s">
        <v>97</v>
      </c>
      <c r="C78" s="79"/>
      <c r="D78" s="79"/>
      <c r="E78" s="79"/>
      <c r="F78" s="110"/>
      <c r="G78" s="113">
        <f>SUM($B78:F78)</f>
        <v>0</v>
      </c>
      <c r="H78" s="187">
        <f t="shared" si="4"/>
        <v>0</v>
      </c>
      <c r="I78" s="561"/>
      <c r="J78" s="545"/>
      <c r="K78" s="559"/>
    </row>
    <row r="79" spans="1:11" ht="13.5" customHeight="1" x14ac:dyDescent="0.25">
      <c r="A79" s="530"/>
      <c r="B79" s="224" t="s">
        <v>96</v>
      </c>
      <c r="C79" s="79"/>
      <c r="D79" s="79"/>
      <c r="E79" s="79"/>
      <c r="F79" s="110"/>
      <c r="G79" s="113">
        <f>SUM($B79:F79)</f>
        <v>0</v>
      </c>
      <c r="H79" s="187">
        <f t="shared" si="4"/>
        <v>0</v>
      </c>
      <c r="I79" s="561"/>
      <c r="J79" s="545"/>
      <c r="K79" s="559"/>
    </row>
    <row r="80" spans="1:11" ht="13.5" customHeight="1" x14ac:dyDescent="0.25">
      <c r="A80" s="530"/>
      <c r="B80" s="224" t="s">
        <v>231</v>
      </c>
      <c r="C80" s="79"/>
      <c r="D80" s="79"/>
      <c r="E80" s="79"/>
      <c r="F80" s="110"/>
      <c r="G80" s="113">
        <f>SUM($B80:F80)</f>
        <v>0</v>
      </c>
      <c r="H80" s="187">
        <f t="shared" si="4"/>
        <v>0</v>
      </c>
      <c r="I80" s="561"/>
      <c r="J80" s="545"/>
      <c r="K80" s="559"/>
    </row>
    <row r="81" spans="1:12" ht="13.5" customHeight="1" x14ac:dyDescent="0.25">
      <c r="A81" s="530"/>
      <c r="B81" s="224" t="s">
        <v>230</v>
      </c>
      <c r="C81" s="79"/>
      <c r="D81" s="79"/>
      <c r="E81" s="79"/>
      <c r="F81" s="110"/>
      <c r="G81" s="113">
        <f>SUM($B81:F81)</f>
        <v>0</v>
      </c>
      <c r="H81" s="187">
        <f t="shared" si="4"/>
        <v>0</v>
      </c>
      <c r="I81" s="561"/>
      <c r="J81" s="545"/>
      <c r="K81" s="559"/>
    </row>
    <row r="82" spans="1:12" ht="13.5" customHeight="1" x14ac:dyDescent="0.25">
      <c r="A82" s="530"/>
      <c r="B82" s="224" t="s">
        <v>245</v>
      </c>
      <c r="C82" s="79"/>
      <c r="D82" s="79"/>
      <c r="E82" s="79"/>
      <c r="F82" s="110"/>
      <c r="G82" s="113">
        <f>SUM($B82:F82)</f>
        <v>0</v>
      </c>
      <c r="H82" s="187">
        <f t="shared" si="4"/>
        <v>0</v>
      </c>
      <c r="I82" s="561"/>
      <c r="J82" s="545"/>
      <c r="K82" s="559"/>
    </row>
    <row r="83" spans="1:12" ht="13.5" customHeight="1" thickBot="1" x14ac:dyDescent="0.3">
      <c r="A83" s="531"/>
      <c r="B83" s="230" t="s">
        <v>228</v>
      </c>
      <c r="C83" s="158"/>
      <c r="D83" s="158"/>
      <c r="E83" s="158"/>
      <c r="F83" s="179"/>
      <c r="G83" s="144">
        <f>SUM($B83:F83)</f>
        <v>0</v>
      </c>
      <c r="H83" s="187">
        <f t="shared" si="4"/>
        <v>0</v>
      </c>
      <c r="I83" s="562"/>
      <c r="J83" s="563"/>
      <c r="K83" s="559"/>
    </row>
    <row r="84" spans="1:12" s="107" customFormat="1" ht="7.5" customHeight="1" thickBot="1" x14ac:dyDescent="0.3">
      <c r="A84" s="231"/>
      <c r="B84" s="231"/>
      <c r="C84" s="168"/>
      <c r="D84" s="168"/>
      <c r="E84" s="168"/>
      <c r="F84" s="104"/>
      <c r="G84" s="104"/>
      <c r="H84" s="180"/>
      <c r="I84" s="85"/>
      <c r="J84" s="178"/>
      <c r="K84" s="178"/>
      <c r="L84" s="178"/>
    </row>
    <row r="85" spans="1:12" ht="13.5" customHeight="1" thickBot="1" x14ac:dyDescent="0.3">
      <c r="A85" s="534" t="s">
        <v>244</v>
      </c>
      <c r="B85" s="223" t="s">
        <v>115</v>
      </c>
      <c r="C85" s="82"/>
      <c r="D85" s="82"/>
      <c r="E85" s="82"/>
      <c r="F85" s="110"/>
      <c r="G85" s="233">
        <f>SUM($B85:F85)</f>
        <v>0</v>
      </c>
      <c r="H85" s="187">
        <f t="shared" ref="H85:H116" si="5">ROUND(G85/36,2)</f>
        <v>0</v>
      </c>
      <c r="I85" s="571">
        <f>ROUND(SUM($B85:F92),2)</f>
        <v>0</v>
      </c>
      <c r="J85" s="544" t="s">
        <v>0</v>
      </c>
      <c r="K85" s="559" t="s">
        <v>243</v>
      </c>
    </row>
    <row r="86" spans="1:12" ht="13.5" customHeight="1" thickBot="1" x14ac:dyDescent="0.3">
      <c r="A86" s="535"/>
      <c r="B86" s="224" t="s">
        <v>114</v>
      </c>
      <c r="C86" s="79"/>
      <c r="D86" s="79"/>
      <c r="E86" s="79"/>
      <c r="F86" s="110"/>
      <c r="G86" s="113">
        <f>SUM($B86:F86)</f>
        <v>0</v>
      </c>
      <c r="H86" s="187">
        <f t="shared" si="5"/>
        <v>0</v>
      </c>
      <c r="I86" s="572"/>
      <c r="J86" s="545"/>
      <c r="K86" s="559"/>
    </row>
    <row r="87" spans="1:12" ht="13.5" customHeight="1" thickBot="1" x14ac:dyDescent="0.3">
      <c r="A87" s="535"/>
      <c r="B87" s="224" t="s">
        <v>113</v>
      </c>
      <c r="C87" s="79"/>
      <c r="D87" s="79"/>
      <c r="E87" s="79"/>
      <c r="F87" s="110"/>
      <c r="G87" s="113">
        <f>SUM($B87:F87)</f>
        <v>0</v>
      </c>
      <c r="H87" s="187">
        <f t="shared" si="5"/>
        <v>0</v>
      </c>
      <c r="I87" s="572"/>
      <c r="J87" s="545"/>
      <c r="K87" s="559"/>
    </row>
    <row r="88" spans="1:12" ht="13.5" customHeight="1" thickBot="1" x14ac:dyDescent="0.3">
      <c r="A88" s="535"/>
      <c r="B88" s="224" t="s">
        <v>112</v>
      </c>
      <c r="C88" s="79"/>
      <c r="D88" s="79"/>
      <c r="E88" s="79"/>
      <c r="F88" s="110"/>
      <c r="G88" s="113">
        <f>SUM($B88:F88)</f>
        <v>0</v>
      </c>
      <c r="H88" s="187">
        <f t="shared" si="5"/>
        <v>0</v>
      </c>
      <c r="I88" s="572"/>
      <c r="J88" s="545"/>
      <c r="K88" s="559"/>
    </row>
    <row r="89" spans="1:12" ht="13.5" customHeight="1" thickBot="1" x14ac:dyDescent="0.3">
      <c r="A89" s="535"/>
      <c r="B89" s="224" t="s">
        <v>242</v>
      </c>
      <c r="C89" s="79"/>
      <c r="D89" s="79"/>
      <c r="E89" s="79"/>
      <c r="F89" s="110"/>
      <c r="G89" s="113">
        <f>SUM($B89:F89)</f>
        <v>0</v>
      </c>
      <c r="H89" s="187">
        <f t="shared" si="5"/>
        <v>0</v>
      </c>
      <c r="I89" s="572"/>
      <c r="J89" s="545"/>
      <c r="K89" s="559"/>
    </row>
    <row r="90" spans="1:12" ht="13.5" customHeight="1" thickBot="1" x14ac:dyDescent="0.3">
      <c r="A90" s="535"/>
      <c r="B90" s="224" t="s">
        <v>241</v>
      </c>
      <c r="C90" s="79"/>
      <c r="D90" s="79"/>
      <c r="E90" s="79"/>
      <c r="F90" s="110"/>
      <c r="G90" s="113">
        <f>SUM($B90:F90)</f>
        <v>0</v>
      </c>
      <c r="H90" s="187">
        <f t="shared" si="5"/>
        <v>0</v>
      </c>
      <c r="I90" s="572"/>
      <c r="J90" s="545"/>
      <c r="K90" s="559"/>
    </row>
    <row r="91" spans="1:12" ht="13.5" customHeight="1" thickBot="1" x14ac:dyDescent="0.3">
      <c r="A91" s="535"/>
      <c r="B91" s="224" t="s">
        <v>240</v>
      </c>
      <c r="C91" s="79"/>
      <c r="D91" s="79"/>
      <c r="E91" s="79"/>
      <c r="F91" s="110"/>
      <c r="G91" s="113">
        <f>SUM($B91:F91)</f>
        <v>0</v>
      </c>
      <c r="H91" s="187">
        <f t="shared" si="5"/>
        <v>0</v>
      </c>
      <c r="I91" s="572"/>
      <c r="J91" s="545"/>
      <c r="K91" s="559"/>
    </row>
    <row r="92" spans="1:12" ht="13.5" customHeight="1" thickBot="1" x14ac:dyDescent="0.3">
      <c r="A92" s="535"/>
      <c r="B92" s="230" t="s">
        <v>228</v>
      </c>
      <c r="C92" s="144"/>
      <c r="D92" s="144"/>
      <c r="E92" s="144"/>
      <c r="F92" s="142"/>
      <c r="G92" s="144">
        <f>SUM($B92:F92)</f>
        <v>0</v>
      </c>
      <c r="H92" s="187">
        <f t="shared" si="5"/>
        <v>0</v>
      </c>
      <c r="I92" s="572"/>
      <c r="J92" s="545"/>
      <c r="K92" s="559"/>
    </row>
    <row r="93" spans="1:12" ht="13.5" customHeight="1" x14ac:dyDescent="0.25">
      <c r="A93" s="535"/>
      <c r="B93" s="228" t="s">
        <v>111</v>
      </c>
      <c r="C93" s="82"/>
      <c r="D93" s="82"/>
      <c r="E93" s="82"/>
      <c r="F93" s="110"/>
      <c r="G93" s="112">
        <f>SUM($B93:F93)</f>
        <v>0</v>
      </c>
      <c r="H93" s="187">
        <f t="shared" si="5"/>
        <v>0</v>
      </c>
      <c r="I93" s="568">
        <f>ROUND(SUM($B93:F100),2)</f>
        <v>0</v>
      </c>
      <c r="J93" s="545" t="s">
        <v>1</v>
      </c>
      <c r="K93" s="559"/>
    </row>
    <row r="94" spans="1:12" ht="13.5" customHeight="1" x14ac:dyDescent="0.25">
      <c r="A94" s="535"/>
      <c r="B94" s="224" t="s">
        <v>110</v>
      </c>
      <c r="C94" s="79"/>
      <c r="D94" s="79"/>
      <c r="E94" s="79"/>
      <c r="F94" s="110"/>
      <c r="G94" s="113">
        <f>SUM($B94:F94)</f>
        <v>0</v>
      </c>
      <c r="H94" s="187">
        <f t="shared" si="5"/>
        <v>0</v>
      </c>
      <c r="I94" s="569"/>
      <c r="J94" s="545"/>
      <c r="K94" s="559"/>
    </row>
    <row r="95" spans="1:12" ht="13.5" customHeight="1" x14ac:dyDescent="0.25">
      <c r="A95" s="535"/>
      <c r="B95" s="224" t="s">
        <v>109</v>
      </c>
      <c r="C95" s="79"/>
      <c r="D95" s="79"/>
      <c r="E95" s="79"/>
      <c r="F95" s="110"/>
      <c r="G95" s="113">
        <f>SUM($B95:F95)</f>
        <v>0</v>
      </c>
      <c r="H95" s="187">
        <f t="shared" si="5"/>
        <v>0</v>
      </c>
      <c r="I95" s="569"/>
      <c r="J95" s="545"/>
      <c r="K95" s="559"/>
    </row>
    <row r="96" spans="1:12" ht="13.5" customHeight="1" x14ac:dyDescent="0.25">
      <c r="A96" s="535"/>
      <c r="B96" s="224" t="s">
        <v>108</v>
      </c>
      <c r="C96" s="79"/>
      <c r="D96" s="79"/>
      <c r="E96" s="79"/>
      <c r="F96" s="110"/>
      <c r="G96" s="113">
        <f>SUM($B96:F96)</f>
        <v>0</v>
      </c>
      <c r="H96" s="187">
        <f t="shared" si="5"/>
        <v>0</v>
      </c>
      <c r="I96" s="569"/>
      <c r="J96" s="545"/>
      <c r="K96" s="559"/>
    </row>
    <row r="97" spans="1:11" ht="13.5" customHeight="1" x14ac:dyDescent="0.25">
      <c r="A97" s="535"/>
      <c r="B97" s="224" t="s">
        <v>237</v>
      </c>
      <c r="C97" s="79"/>
      <c r="D97" s="79"/>
      <c r="E97" s="79"/>
      <c r="F97" s="110"/>
      <c r="G97" s="113">
        <f>SUM($B97:F97)</f>
        <v>0</v>
      </c>
      <c r="H97" s="187">
        <f t="shared" si="5"/>
        <v>0</v>
      </c>
      <c r="I97" s="569"/>
      <c r="J97" s="545"/>
      <c r="K97" s="559"/>
    </row>
    <row r="98" spans="1:11" ht="13.5" customHeight="1" x14ac:dyDescent="0.25">
      <c r="A98" s="535"/>
      <c r="B98" s="224" t="s">
        <v>236</v>
      </c>
      <c r="C98" s="79"/>
      <c r="D98" s="79"/>
      <c r="E98" s="79"/>
      <c r="F98" s="110"/>
      <c r="G98" s="113">
        <f>SUM($B98:F98)</f>
        <v>0</v>
      </c>
      <c r="H98" s="187">
        <f t="shared" si="5"/>
        <v>0</v>
      </c>
      <c r="I98" s="569"/>
      <c r="J98" s="545"/>
      <c r="K98" s="559"/>
    </row>
    <row r="99" spans="1:11" ht="13.5" customHeight="1" x14ac:dyDescent="0.25">
      <c r="A99" s="535"/>
      <c r="B99" s="224" t="s">
        <v>235</v>
      </c>
      <c r="C99" s="79"/>
      <c r="D99" s="79"/>
      <c r="E99" s="79"/>
      <c r="F99" s="110"/>
      <c r="G99" s="113">
        <f>SUM($B99:F99)</f>
        <v>0</v>
      </c>
      <c r="H99" s="187">
        <f t="shared" si="5"/>
        <v>0</v>
      </c>
      <c r="I99" s="569"/>
      <c r="J99" s="545"/>
      <c r="K99" s="559"/>
    </row>
    <row r="100" spans="1:11" ht="13.5" customHeight="1" thickBot="1" x14ac:dyDescent="0.3">
      <c r="A100" s="535"/>
      <c r="B100" s="230" t="s">
        <v>228</v>
      </c>
      <c r="C100" s="158"/>
      <c r="D100" s="158"/>
      <c r="E100" s="158"/>
      <c r="F100" s="155"/>
      <c r="G100" s="144">
        <f>SUM($B100:F100)</f>
        <v>0</v>
      </c>
      <c r="H100" s="187">
        <f t="shared" si="5"/>
        <v>0</v>
      </c>
      <c r="I100" s="570"/>
      <c r="J100" s="545"/>
      <c r="K100" s="559"/>
    </row>
    <row r="101" spans="1:11" ht="13.5" customHeight="1" x14ac:dyDescent="0.25">
      <c r="A101" s="535"/>
      <c r="B101" s="228" t="s">
        <v>107</v>
      </c>
      <c r="C101" s="82"/>
      <c r="D101" s="82"/>
      <c r="E101" s="82"/>
      <c r="F101" s="110"/>
      <c r="G101" s="112">
        <f>SUM($B101:F101)</f>
        <v>0</v>
      </c>
      <c r="H101" s="187">
        <f t="shared" si="5"/>
        <v>0</v>
      </c>
      <c r="I101" s="568">
        <f>ROUND(SUM($B101:F108),2)</f>
        <v>0</v>
      </c>
      <c r="J101" s="545" t="s">
        <v>2</v>
      </c>
      <c r="K101" s="559"/>
    </row>
    <row r="102" spans="1:11" ht="13.5" customHeight="1" x14ac:dyDescent="0.25">
      <c r="A102" s="535"/>
      <c r="B102" s="224" t="s">
        <v>100</v>
      </c>
      <c r="C102" s="79"/>
      <c r="D102" s="79"/>
      <c r="E102" s="79"/>
      <c r="F102" s="110"/>
      <c r="G102" s="113">
        <f>SUM($B102:F102)</f>
        <v>0</v>
      </c>
      <c r="H102" s="187">
        <f t="shared" si="5"/>
        <v>0</v>
      </c>
      <c r="I102" s="569"/>
      <c r="J102" s="545"/>
      <c r="K102" s="559"/>
    </row>
    <row r="103" spans="1:11" ht="13.5" customHeight="1" x14ac:dyDescent="0.25">
      <c r="A103" s="535"/>
      <c r="B103" s="224" t="s">
        <v>101</v>
      </c>
      <c r="C103" s="79"/>
      <c r="D103" s="79"/>
      <c r="E103" s="79"/>
      <c r="F103" s="110"/>
      <c r="G103" s="113">
        <f>SUM($B103:F103)</f>
        <v>0</v>
      </c>
      <c r="H103" s="187">
        <f t="shared" si="5"/>
        <v>0</v>
      </c>
      <c r="I103" s="569"/>
      <c r="J103" s="545"/>
      <c r="K103" s="559"/>
    </row>
    <row r="104" spans="1:11" ht="13.5" customHeight="1" x14ac:dyDescent="0.25">
      <c r="A104" s="535"/>
      <c r="B104" s="224" t="s">
        <v>106</v>
      </c>
      <c r="C104" s="79"/>
      <c r="D104" s="79"/>
      <c r="E104" s="79"/>
      <c r="F104" s="110"/>
      <c r="G104" s="113">
        <f>SUM($B104:F104)</f>
        <v>0</v>
      </c>
      <c r="H104" s="187">
        <f t="shared" si="5"/>
        <v>0</v>
      </c>
      <c r="I104" s="569"/>
      <c r="J104" s="545"/>
      <c r="K104" s="559"/>
    </row>
    <row r="105" spans="1:11" ht="13.5" customHeight="1" x14ac:dyDescent="0.25">
      <c r="A105" s="535"/>
      <c r="B105" s="224" t="s">
        <v>234</v>
      </c>
      <c r="C105" s="79"/>
      <c r="D105" s="79"/>
      <c r="E105" s="79"/>
      <c r="F105" s="110"/>
      <c r="G105" s="113">
        <f>SUM($B105:F105)</f>
        <v>0</v>
      </c>
      <c r="H105" s="187">
        <f t="shared" si="5"/>
        <v>0</v>
      </c>
      <c r="I105" s="569"/>
      <c r="J105" s="545"/>
      <c r="K105" s="559"/>
    </row>
    <row r="106" spans="1:11" ht="13.5" customHeight="1" x14ac:dyDescent="0.25">
      <c r="A106" s="535"/>
      <c r="B106" s="224" t="s">
        <v>233</v>
      </c>
      <c r="C106" s="79"/>
      <c r="D106" s="79"/>
      <c r="E106" s="79"/>
      <c r="F106" s="110"/>
      <c r="G106" s="113">
        <f>SUM($B106:F106)</f>
        <v>0</v>
      </c>
      <c r="H106" s="187">
        <f t="shared" si="5"/>
        <v>0</v>
      </c>
      <c r="I106" s="569"/>
      <c r="J106" s="545"/>
      <c r="K106" s="559"/>
    </row>
    <row r="107" spans="1:11" ht="13.5" customHeight="1" x14ac:dyDescent="0.25">
      <c r="A107" s="535"/>
      <c r="B107" s="224" t="s">
        <v>232</v>
      </c>
      <c r="C107" s="79"/>
      <c r="D107" s="79"/>
      <c r="E107" s="79"/>
      <c r="F107" s="110"/>
      <c r="G107" s="113">
        <f>SUM($B107:F107)</f>
        <v>0</v>
      </c>
      <c r="H107" s="187">
        <f t="shared" si="5"/>
        <v>0</v>
      </c>
      <c r="I107" s="569"/>
      <c r="J107" s="545"/>
      <c r="K107" s="559"/>
    </row>
    <row r="108" spans="1:11" ht="13.5" customHeight="1" thickBot="1" x14ac:dyDescent="0.3">
      <c r="A108" s="535"/>
      <c r="B108" s="230" t="s">
        <v>228</v>
      </c>
      <c r="C108" s="158"/>
      <c r="D108" s="158"/>
      <c r="E108" s="158"/>
      <c r="F108" s="155"/>
      <c r="G108" s="144">
        <f>SUM($B108:F108)</f>
        <v>0</v>
      </c>
      <c r="H108" s="187">
        <f t="shared" si="5"/>
        <v>0</v>
      </c>
      <c r="I108" s="570"/>
      <c r="J108" s="545"/>
      <c r="K108" s="559"/>
    </row>
    <row r="109" spans="1:11" ht="13.5" customHeight="1" x14ac:dyDescent="0.25">
      <c r="A109" s="535"/>
      <c r="B109" s="228" t="s">
        <v>98</v>
      </c>
      <c r="C109" s="82"/>
      <c r="D109" s="82"/>
      <c r="E109" s="82"/>
      <c r="F109" s="110"/>
      <c r="G109" s="112">
        <f>SUM($B109:F109)</f>
        <v>0</v>
      </c>
      <c r="H109" s="187">
        <f t="shared" si="5"/>
        <v>0</v>
      </c>
      <c r="I109" s="568">
        <f>ROUND(SUM($B109:F116),2)</f>
        <v>0</v>
      </c>
      <c r="J109" s="545" t="s">
        <v>3</v>
      </c>
      <c r="K109" s="559"/>
    </row>
    <row r="110" spans="1:11" ht="13.5" customHeight="1" x14ac:dyDescent="0.25">
      <c r="A110" s="535"/>
      <c r="B110" s="224" t="s">
        <v>99</v>
      </c>
      <c r="C110" s="79"/>
      <c r="D110" s="79"/>
      <c r="E110" s="79"/>
      <c r="F110" s="110"/>
      <c r="G110" s="113">
        <f>SUM($B110:F110)</f>
        <v>0</v>
      </c>
      <c r="H110" s="187">
        <f t="shared" si="5"/>
        <v>0</v>
      </c>
      <c r="I110" s="569"/>
      <c r="J110" s="545"/>
      <c r="K110" s="559"/>
    </row>
    <row r="111" spans="1:11" ht="13.5" customHeight="1" x14ac:dyDescent="0.25">
      <c r="A111" s="535"/>
      <c r="B111" s="224" t="s">
        <v>97</v>
      </c>
      <c r="C111" s="79"/>
      <c r="D111" s="79"/>
      <c r="E111" s="79"/>
      <c r="F111" s="110"/>
      <c r="G111" s="113">
        <f>SUM($B111:F111)</f>
        <v>0</v>
      </c>
      <c r="H111" s="187">
        <f t="shared" si="5"/>
        <v>0</v>
      </c>
      <c r="I111" s="569"/>
      <c r="J111" s="545"/>
      <c r="K111" s="559"/>
    </row>
    <row r="112" spans="1:11" ht="12.75" customHeight="1" x14ac:dyDescent="0.25">
      <c r="A112" s="535"/>
      <c r="B112" s="224" t="s">
        <v>96</v>
      </c>
      <c r="C112" s="79"/>
      <c r="D112" s="79"/>
      <c r="E112" s="79"/>
      <c r="F112" s="110"/>
      <c r="G112" s="113">
        <f>SUM($B112:F112)</f>
        <v>0</v>
      </c>
      <c r="H112" s="187">
        <f t="shared" si="5"/>
        <v>0</v>
      </c>
      <c r="I112" s="569"/>
      <c r="J112" s="545"/>
      <c r="K112" s="559"/>
    </row>
    <row r="113" spans="1:11" ht="12.75" customHeight="1" x14ac:dyDescent="0.25">
      <c r="A113" s="535"/>
      <c r="B113" s="224" t="s">
        <v>231</v>
      </c>
      <c r="C113" s="79"/>
      <c r="D113" s="79"/>
      <c r="E113" s="79"/>
      <c r="F113" s="110"/>
      <c r="G113" s="113">
        <f>SUM($B113:F113)</f>
        <v>0</v>
      </c>
      <c r="H113" s="187">
        <f t="shared" si="5"/>
        <v>0</v>
      </c>
      <c r="I113" s="569"/>
      <c r="J113" s="545"/>
      <c r="K113" s="559"/>
    </row>
    <row r="114" spans="1:11" ht="12.75" customHeight="1" x14ac:dyDescent="0.25">
      <c r="A114" s="535"/>
      <c r="B114" s="224" t="s">
        <v>230</v>
      </c>
      <c r="C114" s="79"/>
      <c r="D114" s="79"/>
      <c r="E114" s="79"/>
      <c r="F114" s="110"/>
      <c r="G114" s="113">
        <f>SUM($B114:F114)</f>
        <v>0</v>
      </c>
      <c r="H114" s="187">
        <f t="shared" si="5"/>
        <v>0</v>
      </c>
      <c r="I114" s="569"/>
      <c r="J114" s="545"/>
      <c r="K114" s="559"/>
    </row>
    <row r="115" spans="1:11" ht="12.75" customHeight="1" x14ac:dyDescent="0.25">
      <c r="A115" s="535"/>
      <c r="B115" s="224" t="s">
        <v>229</v>
      </c>
      <c r="C115" s="79"/>
      <c r="D115" s="79"/>
      <c r="E115" s="79"/>
      <c r="F115" s="110"/>
      <c r="G115" s="113">
        <f>SUM($B115:F115)</f>
        <v>0</v>
      </c>
      <c r="H115" s="187">
        <f t="shared" si="5"/>
        <v>0</v>
      </c>
      <c r="I115" s="569"/>
      <c r="J115" s="545"/>
      <c r="K115" s="559"/>
    </row>
    <row r="116" spans="1:11" ht="12.75" customHeight="1" thickBot="1" x14ac:dyDescent="0.3">
      <c r="A116" s="536"/>
      <c r="B116" s="230" t="s">
        <v>228</v>
      </c>
      <c r="C116" s="158"/>
      <c r="D116" s="158"/>
      <c r="E116" s="158"/>
      <c r="F116" s="155"/>
      <c r="G116" s="144">
        <f>SUM($B116:F116)</f>
        <v>0</v>
      </c>
      <c r="H116" s="187">
        <f t="shared" si="5"/>
        <v>0</v>
      </c>
      <c r="I116" s="570"/>
      <c r="J116" s="563"/>
      <c r="K116" s="559"/>
    </row>
    <row r="117" spans="1:11" ht="7.5" customHeight="1" thickBot="1" x14ac:dyDescent="0.3">
      <c r="A117" s="581"/>
      <c r="B117" s="581"/>
      <c r="C117" s="234"/>
      <c r="D117" s="234"/>
      <c r="E117" s="234"/>
      <c r="F117" s="104"/>
      <c r="G117" s="104"/>
      <c r="H117" s="180"/>
      <c r="I117" s="85"/>
      <c r="J117" s="72"/>
      <c r="K117" s="149"/>
    </row>
    <row r="118" spans="1:11" ht="13.5" customHeight="1" thickBot="1" x14ac:dyDescent="0.3">
      <c r="A118" s="582" t="s">
        <v>239</v>
      </c>
      <c r="B118" s="228" t="s">
        <v>111</v>
      </c>
      <c r="C118" s="82"/>
      <c r="D118" s="82"/>
      <c r="E118" s="82"/>
      <c r="F118" s="110"/>
      <c r="G118" s="233">
        <f>SUM($B118:F118)</f>
        <v>0</v>
      </c>
      <c r="H118" s="187">
        <f t="shared" ref="H118:H141" si="6">ROUND(G118/36,2)</f>
        <v>0</v>
      </c>
      <c r="I118" s="585">
        <f>ROUND(SUM($B118:F125),2)</f>
        <v>0</v>
      </c>
      <c r="J118" s="544" t="s">
        <v>1</v>
      </c>
      <c r="K118" s="575" t="s">
        <v>238</v>
      </c>
    </row>
    <row r="119" spans="1:11" ht="13.5" customHeight="1" thickBot="1" x14ac:dyDescent="0.3">
      <c r="A119" s="583"/>
      <c r="B119" s="224" t="s">
        <v>110</v>
      </c>
      <c r="C119" s="79"/>
      <c r="D119" s="79"/>
      <c r="E119" s="79"/>
      <c r="F119" s="110"/>
      <c r="G119" s="113">
        <f>SUM($B119:F119)</f>
        <v>0</v>
      </c>
      <c r="H119" s="187">
        <f t="shared" si="6"/>
        <v>0</v>
      </c>
      <c r="I119" s="586"/>
      <c r="J119" s="545"/>
      <c r="K119" s="575"/>
    </row>
    <row r="120" spans="1:11" ht="13.5" customHeight="1" thickBot="1" x14ac:dyDescent="0.3">
      <c r="A120" s="583"/>
      <c r="B120" s="224" t="s">
        <v>109</v>
      </c>
      <c r="C120" s="79"/>
      <c r="D120" s="79"/>
      <c r="E120" s="79"/>
      <c r="F120" s="110"/>
      <c r="G120" s="113">
        <f>SUM($B120:F120)</f>
        <v>0</v>
      </c>
      <c r="H120" s="187">
        <f t="shared" si="6"/>
        <v>0</v>
      </c>
      <c r="I120" s="586"/>
      <c r="J120" s="545"/>
      <c r="K120" s="575"/>
    </row>
    <row r="121" spans="1:11" ht="13.5" customHeight="1" thickBot="1" x14ac:dyDescent="0.3">
      <c r="A121" s="583"/>
      <c r="B121" s="224" t="s">
        <v>108</v>
      </c>
      <c r="C121" s="79"/>
      <c r="D121" s="79"/>
      <c r="E121" s="79"/>
      <c r="F121" s="110"/>
      <c r="G121" s="113">
        <f>SUM($B121:F121)</f>
        <v>0</v>
      </c>
      <c r="H121" s="187">
        <f t="shared" si="6"/>
        <v>0</v>
      </c>
      <c r="I121" s="586"/>
      <c r="J121" s="545"/>
      <c r="K121" s="575"/>
    </row>
    <row r="122" spans="1:11" ht="13.5" customHeight="1" thickBot="1" x14ac:dyDescent="0.3">
      <c r="A122" s="583"/>
      <c r="B122" s="224" t="s">
        <v>237</v>
      </c>
      <c r="C122" s="79"/>
      <c r="D122" s="79"/>
      <c r="E122" s="79"/>
      <c r="F122" s="110"/>
      <c r="G122" s="113">
        <f>SUM($B122:F122)</f>
        <v>0</v>
      </c>
      <c r="H122" s="187">
        <f t="shared" si="6"/>
        <v>0</v>
      </c>
      <c r="I122" s="586"/>
      <c r="J122" s="545"/>
      <c r="K122" s="575"/>
    </row>
    <row r="123" spans="1:11" ht="13.5" customHeight="1" thickBot="1" x14ac:dyDescent="0.3">
      <c r="A123" s="583"/>
      <c r="B123" s="224" t="s">
        <v>236</v>
      </c>
      <c r="C123" s="79"/>
      <c r="D123" s="79"/>
      <c r="E123" s="79"/>
      <c r="F123" s="110"/>
      <c r="G123" s="113">
        <f>SUM($B123:F123)</f>
        <v>0</v>
      </c>
      <c r="H123" s="187">
        <f t="shared" si="6"/>
        <v>0</v>
      </c>
      <c r="I123" s="586"/>
      <c r="J123" s="545"/>
      <c r="K123" s="575"/>
    </row>
    <row r="124" spans="1:11" ht="13.5" customHeight="1" thickBot="1" x14ac:dyDescent="0.3">
      <c r="A124" s="583"/>
      <c r="B124" s="224" t="s">
        <v>235</v>
      </c>
      <c r="C124" s="79"/>
      <c r="D124" s="79"/>
      <c r="E124" s="79"/>
      <c r="F124" s="110"/>
      <c r="G124" s="113">
        <f>SUM($B124:F124)</f>
        <v>0</v>
      </c>
      <c r="H124" s="187">
        <f t="shared" si="6"/>
        <v>0</v>
      </c>
      <c r="I124" s="586"/>
      <c r="J124" s="545"/>
      <c r="K124" s="575"/>
    </row>
    <row r="125" spans="1:11" ht="13.5" customHeight="1" thickBot="1" x14ac:dyDescent="0.3">
      <c r="A125" s="583"/>
      <c r="B125" s="230" t="s">
        <v>228</v>
      </c>
      <c r="C125" s="158"/>
      <c r="D125" s="158"/>
      <c r="E125" s="158"/>
      <c r="F125" s="155"/>
      <c r="G125" s="144">
        <f>SUM($B125:F125)</f>
        <v>0</v>
      </c>
      <c r="H125" s="187">
        <f t="shared" si="6"/>
        <v>0</v>
      </c>
      <c r="I125" s="586"/>
      <c r="J125" s="545"/>
      <c r="K125" s="575"/>
    </row>
    <row r="126" spans="1:11" ht="13.5" customHeight="1" x14ac:dyDescent="0.25">
      <c r="A126" s="583"/>
      <c r="B126" s="228" t="s">
        <v>107</v>
      </c>
      <c r="C126" s="82"/>
      <c r="D126" s="82"/>
      <c r="E126" s="82"/>
      <c r="F126" s="110"/>
      <c r="G126" s="112">
        <f>SUM($B126:F126)</f>
        <v>0</v>
      </c>
      <c r="H126" s="187">
        <f t="shared" si="6"/>
        <v>0</v>
      </c>
      <c r="I126" s="592">
        <f>ROUND(SUM($B126:F133),2)</f>
        <v>0</v>
      </c>
      <c r="J126" s="545" t="s">
        <v>2</v>
      </c>
      <c r="K126" s="575"/>
    </row>
    <row r="127" spans="1:11" ht="13.5" customHeight="1" x14ac:dyDescent="0.25">
      <c r="A127" s="583"/>
      <c r="B127" s="224" t="s">
        <v>100</v>
      </c>
      <c r="C127" s="79"/>
      <c r="D127" s="79"/>
      <c r="E127" s="79"/>
      <c r="F127" s="110"/>
      <c r="G127" s="113">
        <f>SUM($B127:F127)</f>
        <v>0</v>
      </c>
      <c r="H127" s="187">
        <f t="shared" si="6"/>
        <v>0</v>
      </c>
      <c r="I127" s="593"/>
      <c r="J127" s="545"/>
      <c r="K127" s="575"/>
    </row>
    <row r="128" spans="1:11" ht="13.5" customHeight="1" x14ac:dyDescent="0.25">
      <c r="A128" s="583"/>
      <c r="B128" s="224" t="s">
        <v>101</v>
      </c>
      <c r="C128" s="79"/>
      <c r="D128" s="79"/>
      <c r="E128" s="79"/>
      <c r="F128" s="110"/>
      <c r="G128" s="113">
        <f>SUM($B128:F128)</f>
        <v>0</v>
      </c>
      <c r="H128" s="187">
        <f t="shared" si="6"/>
        <v>0</v>
      </c>
      <c r="I128" s="593"/>
      <c r="J128" s="545"/>
      <c r="K128" s="575"/>
    </row>
    <row r="129" spans="1:12" ht="13.5" customHeight="1" x14ac:dyDescent="0.25">
      <c r="A129" s="583"/>
      <c r="B129" s="224" t="s">
        <v>106</v>
      </c>
      <c r="C129" s="79"/>
      <c r="D129" s="79"/>
      <c r="E129" s="79"/>
      <c r="F129" s="110"/>
      <c r="G129" s="113">
        <f>SUM($B129:F129)</f>
        <v>0</v>
      </c>
      <c r="H129" s="187">
        <f t="shared" si="6"/>
        <v>0</v>
      </c>
      <c r="I129" s="593"/>
      <c r="J129" s="545"/>
      <c r="K129" s="575"/>
    </row>
    <row r="130" spans="1:12" ht="13.5" customHeight="1" x14ac:dyDescent="0.25">
      <c r="A130" s="583"/>
      <c r="B130" s="224" t="s">
        <v>234</v>
      </c>
      <c r="C130" s="79"/>
      <c r="D130" s="79"/>
      <c r="E130" s="79"/>
      <c r="F130" s="110"/>
      <c r="G130" s="113">
        <f>SUM($B130:F130)</f>
        <v>0</v>
      </c>
      <c r="H130" s="187">
        <f t="shared" si="6"/>
        <v>0</v>
      </c>
      <c r="I130" s="593"/>
      <c r="J130" s="545"/>
      <c r="K130" s="575"/>
    </row>
    <row r="131" spans="1:12" ht="13.5" customHeight="1" x14ac:dyDescent="0.25">
      <c r="A131" s="583"/>
      <c r="B131" s="224" t="s">
        <v>233</v>
      </c>
      <c r="C131" s="79"/>
      <c r="D131" s="79"/>
      <c r="E131" s="79"/>
      <c r="F131" s="110"/>
      <c r="G131" s="113">
        <f>SUM($B131:F131)</f>
        <v>0</v>
      </c>
      <c r="H131" s="187">
        <f t="shared" si="6"/>
        <v>0</v>
      </c>
      <c r="I131" s="593"/>
      <c r="J131" s="545"/>
      <c r="K131" s="575"/>
    </row>
    <row r="132" spans="1:12" ht="13.5" customHeight="1" x14ac:dyDescent="0.25">
      <c r="A132" s="583"/>
      <c r="B132" s="224" t="s">
        <v>232</v>
      </c>
      <c r="C132" s="79"/>
      <c r="D132" s="79"/>
      <c r="E132" s="79"/>
      <c r="F132" s="110"/>
      <c r="G132" s="113">
        <f>SUM($B132:F132)</f>
        <v>0</v>
      </c>
      <c r="H132" s="187">
        <f t="shared" si="6"/>
        <v>0</v>
      </c>
      <c r="I132" s="593"/>
      <c r="J132" s="545"/>
      <c r="K132" s="575"/>
    </row>
    <row r="133" spans="1:12" ht="13.5" customHeight="1" thickBot="1" x14ac:dyDescent="0.3">
      <c r="A133" s="583"/>
      <c r="B133" s="230" t="s">
        <v>228</v>
      </c>
      <c r="C133" s="158"/>
      <c r="D133" s="158"/>
      <c r="E133" s="158"/>
      <c r="F133" s="155"/>
      <c r="G133" s="144">
        <f>SUM($B133:F133)</f>
        <v>0</v>
      </c>
      <c r="H133" s="187">
        <f t="shared" si="6"/>
        <v>0</v>
      </c>
      <c r="I133" s="594"/>
      <c r="J133" s="545"/>
      <c r="K133" s="575"/>
    </row>
    <row r="134" spans="1:12" ht="13.5" customHeight="1" x14ac:dyDescent="0.25">
      <c r="A134" s="583"/>
      <c r="B134" s="228" t="s">
        <v>98</v>
      </c>
      <c r="C134" s="82"/>
      <c r="D134" s="82"/>
      <c r="E134" s="82"/>
      <c r="F134" s="110"/>
      <c r="G134" s="112">
        <f>SUM($B134:F134)</f>
        <v>0</v>
      </c>
      <c r="H134" s="187">
        <f t="shared" si="6"/>
        <v>0</v>
      </c>
      <c r="I134" s="592">
        <f>ROUND(SUM($B134:F141),2)</f>
        <v>0</v>
      </c>
      <c r="J134" s="545" t="s">
        <v>3</v>
      </c>
      <c r="K134" s="575"/>
    </row>
    <row r="135" spans="1:12" ht="13.5" customHeight="1" x14ac:dyDescent="0.25">
      <c r="A135" s="583"/>
      <c r="B135" s="224" t="s">
        <v>99</v>
      </c>
      <c r="C135" s="79"/>
      <c r="D135" s="79"/>
      <c r="E135" s="79"/>
      <c r="F135" s="110"/>
      <c r="G135" s="113">
        <f>SUM($B135:F135)</f>
        <v>0</v>
      </c>
      <c r="H135" s="187">
        <f t="shared" si="6"/>
        <v>0</v>
      </c>
      <c r="I135" s="593"/>
      <c r="J135" s="545"/>
      <c r="K135" s="575"/>
    </row>
    <row r="136" spans="1:12" ht="12.75" customHeight="1" x14ac:dyDescent="0.25">
      <c r="A136" s="583"/>
      <c r="B136" s="224" t="s">
        <v>97</v>
      </c>
      <c r="C136" s="79"/>
      <c r="D136" s="79"/>
      <c r="E136" s="79"/>
      <c r="F136" s="110"/>
      <c r="G136" s="113">
        <f>SUM($B136:F136)</f>
        <v>0</v>
      </c>
      <c r="H136" s="187">
        <f t="shared" si="6"/>
        <v>0</v>
      </c>
      <c r="I136" s="593"/>
      <c r="J136" s="545"/>
      <c r="K136" s="575"/>
    </row>
    <row r="137" spans="1:12" ht="12.75" customHeight="1" x14ac:dyDescent="0.25">
      <c r="A137" s="583"/>
      <c r="B137" s="224" t="s">
        <v>96</v>
      </c>
      <c r="C137" s="79"/>
      <c r="D137" s="79"/>
      <c r="E137" s="79"/>
      <c r="F137" s="110"/>
      <c r="G137" s="113">
        <f>SUM($B137:F137)</f>
        <v>0</v>
      </c>
      <c r="H137" s="187">
        <f t="shared" si="6"/>
        <v>0</v>
      </c>
      <c r="I137" s="593"/>
      <c r="J137" s="545"/>
      <c r="K137" s="575"/>
    </row>
    <row r="138" spans="1:12" ht="12.75" customHeight="1" x14ac:dyDescent="0.25">
      <c r="A138" s="583"/>
      <c r="B138" s="224" t="s">
        <v>231</v>
      </c>
      <c r="C138" s="79"/>
      <c r="D138" s="79"/>
      <c r="E138" s="79"/>
      <c r="F138" s="110"/>
      <c r="G138" s="113">
        <f>SUM($B138:F138)</f>
        <v>0</v>
      </c>
      <c r="H138" s="187">
        <f t="shared" si="6"/>
        <v>0</v>
      </c>
      <c r="I138" s="593"/>
      <c r="J138" s="545"/>
      <c r="K138" s="575"/>
    </row>
    <row r="139" spans="1:12" ht="12.75" customHeight="1" x14ac:dyDescent="0.25">
      <c r="A139" s="583"/>
      <c r="B139" s="224" t="s">
        <v>230</v>
      </c>
      <c r="C139" s="79"/>
      <c r="D139" s="79"/>
      <c r="E139" s="79"/>
      <c r="F139" s="110"/>
      <c r="G139" s="113">
        <f>SUM($B139:F139)</f>
        <v>0</v>
      </c>
      <c r="H139" s="187">
        <f t="shared" si="6"/>
        <v>0</v>
      </c>
      <c r="I139" s="593"/>
      <c r="J139" s="545"/>
      <c r="K139" s="575"/>
    </row>
    <row r="140" spans="1:12" ht="12.75" customHeight="1" x14ac:dyDescent="0.25">
      <c r="A140" s="583"/>
      <c r="B140" s="224" t="s">
        <v>229</v>
      </c>
      <c r="C140" s="79"/>
      <c r="D140" s="79"/>
      <c r="E140" s="79"/>
      <c r="F140" s="110"/>
      <c r="G140" s="113">
        <f>SUM($B140:F140)</f>
        <v>0</v>
      </c>
      <c r="H140" s="187">
        <f t="shared" si="6"/>
        <v>0</v>
      </c>
      <c r="I140" s="593"/>
      <c r="J140" s="545"/>
      <c r="K140" s="575"/>
    </row>
    <row r="141" spans="1:12" ht="12.75" customHeight="1" thickBot="1" x14ac:dyDescent="0.3">
      <c r="A141" s="584"/>
      <c r="B141" s="230" t="s">
        <v>228</v>
      </c>
      <c r="C141" s="158"/>
      <c r="D141" s="158"/>
      <c r="E141" s="158"/>
      <c r="F141" s="155"/>
      <c r="G141" s="144">
        <f>SUM($B141:F141)</f>
        <v>0</v>
      </c>
      <c r="H141" s="187">
        <f t="shared" si="6"/>
        <v>0</v>
      </c>
      <c r="I141" s="594"/>
      <c r="J141" s="563"/>
      <c r="K141" s="575"/>
    </row>
    <row r="142" spans="1:12" ht="12.75" customHeight="1" x14ac:dyDescent="0.25">
      <c r="A142" s="88"/>
      <c r="B142" s="232"/>
      <c r="H142" s="244"/>
      <c r="I142" s="76">
        <f>SUM(I52:I141)</f>
        <v>0</v>
      </c>
    </row>
    <row r="143" spans="1:12" s="72" customFormat="1" ht="12.75" customHeight="1" x14ac:dyDescent="0.25">
      <c r="A143" s="61"/>
      <c r="B143" s="62"/>
      <c r="C143" s="62"/>
      <c r="D143" s="62"/>
      <c r="E143" s="62"/>
      <c r="F143" s="62"/>
      <c r="G143" s="62"/>
      <c r="H143" s="162"/>
      <c r="I143" s="75"/>
      <c r="J143" s="61"/>
      <c r="K143" s="61"/>
      <c r="L143" s="61"/>
    </row>
    <row r="144" spans="1:12" ht="16.5" customHeight="1" x14ac:dyDescent="0.25">
      <c r="A144" s="74"/>
      <c r="B144" s="175" t="s">
        <v>105</v>
      </c>
      <c r="C144" s="335"/>
      <c r="D144" s="335"/>
      <c r="E144" s="335"/>
      <c r="F144" s="105"/>
      <c r="G144" s="105"/>
      <c r="H144" s="181"/>
      <c r="I144" s="73"/>
      <c r="J144" s="72"/>
      <c r="K144" s="72"/>
      <c r="L144" s="72"/>
    </row>
    <row r="145" spans="1:25" ht="27" customHeight="1" x14ac:dyDescent="0.25">
      <c r="A145" s="539" t="s">
        <v>315</v>
      </c>
      <c r="B145" s="540"/>
      <c r="C145" s="348">
        <f>IFERROR(ROUND(SUM(C5:C141)+C152,2),ROUND(SUM(C5:C141),2))</f>
        <v>0</v>
      </c>
      <c r="D145" s="348">
        <f>IFERROR(ROUND(SUM(D5:D141)+D152,2),ROUND(SUM(D5:D141),2))</f>
        <v>0</v>
      </c>
      <c r="E145" s="348">
        <f>IFERROR(ROUND(SUM(E5:E141)+E152,2),ROUND(SUM(E5:E141),2))</f>
        <v>0</v>
      </c>
      <c r="F145" s="105"/>
      <c r="G145" s="105"/>
      <c r="H145" s="181"/>
      <c r="I145" s="73"/>
      <c r="J145" s="72"/>
      <c r="K145" s="72"/>
      <c r="L145" s="72"/>
    </row>
    <row r="146" spans="1:25" ht="27" customHeight="1" x14ac:dyDescent="0.25">
      <c r="A146" s="587" t="s">
        <v>314</v>
      </c>
      <c r="B146" s="588"/>
      <c r="C146" s="213">
        <f>IFERROR(ROUND(0.1*(MIN(SUM(C5:C141)+C152*OR(C151=Listes!$D$3,C151=Listes!$D$4),C144))+SUM(C5:C141)+C152,2),ROUND(0.1*(MIN(SUM(C5:C141),C144))+SUM(C5:C141),2))</f>
        <v>0</v>
      </c>
      <c r="D146" s="213">
        <f>IFERROR(ROUND(0.1*(MIN(SUM(D5:D141)+D152*OR(D151=Listes!$D$3,D151=Listes!$D$4),D144))+SUM(D5:D141)+D152,2),ROUND(0.1*(MIN(SUM(D5:D141),D144))+SUM(D5:D141),2))</f>
        <v>0</v>
      </c>
      <c r="E146" s="213">
        <f>IFERROR(ROUND(0.1*(MIN(SUM(E5:E141)+E152*OR(E151=Listes!$D$3,E151=Listes!$D$4),E144))+SUM(E5:E141)+E152,2),ROUND(0.1*(MIN(SUM(E5:E141),E144))+SUM(E5:E141),2))</f>
        <v>0</v>
      </c>
      <c r="F146" s="106"/>
      <c r="G146" s="106"/>
      <c r="H146" s="182"/>
      <c r="I146" s="589"/>
    </row>
    <row r="147" spans="1:25" ht="27" customHeight="1" x14ac:dyDescent="0.25">
      <c r="A147" s="590" t="s">
        <v>104</v>
      </c>
      <c r="B147" s="591"/>
      <c r="C147" s="166">
        <f>C146-C144</f>
        <v>0</v>
      </c>
      <c r="D147" s="166">
        <f>D146-D144</f>
        <v>0</v>
      </c>
      <c r="E147" s="166">
        <f>E146-E144</f>
        <v>0</v>
      </c>
      <c r="F147" s="106"/>
      <c r="G147" s="106"/>
      <c r="H147" s="182"/>
      <c r="I147" s="589"/>
    </row>
    <row r="148" spans="1:25" ht="16.5" customHeight="1" x14ac:dyDescent="0.25">
      <c r="A148" s="537" t="s">
        <v>324</v>
      </c>
      <c r="B148" s="169" t="s">
        <v>103</v>
      </c>
      <c r="C148" s="172">
        <f>SUM(C52:C83)</f>
        <v>0</v>
      </c>
      <c r="D148" s="172">
        <f>SUM(D52:D83)</f>
        <v>0</v>
      </c>
      <c r="E148" s="172">
        <f>SUM(E52:E83)</f>
        <v>0</v>
      </c>
      <c r="F148" s="101"/>
      <c r="G148" s="101"/>
    </row>
    <row r="149" spans="1:25" ht="16.5" customHeight="1" x14ac:dyDescent="0.25">
      <c r="A149" s="537"/>
      <c r="B149" s="170" t="s">
        <v>75</v>
      </c>
      <c r="C149" s="173">
        <f>SUM(C85:C116)</f>
        <v>0</v>
      </c>
      <c r="D149" s="173">
        <f>SUM(D85:D116)</f>
        <v>0</v>
      </c>
      <c r="E149" s="173">
        <f>SUM(E85:E116)</f>
        <v>0</v>
      </c>
      <c r="F149" s="101"/>
      <c r="G149" s="101"/>
      <c r="H149" s="107"/>
    </row>
    <row r="150" spans="1:25" ht="16.5" customHeight="1" x14ac:dyDescent="0.25">
      <c r="A150" s="538"/>
      <c r="B150" s="171" t="s">
        <v>102</v>
      </c>
      <c r="C150" s="174">
        <f>SUM(C118:C141)</f>
        <v>0</v>
      </c>
      <c r="D150" s="174">
        <f>SUM(D118:D141)</f>
        <v>0</v>
      </c>
      <c r="E150" s="174">
        <f>SUM(E118:E141)</f>
        <v>0</v>
      </c>
      <c r="F150" s="101"/>
      <c r="G150" s="101"/>
    </row>
    <row r="151" spans="1:25" s="354" customFormat="1" ht="22.5" customHeight="1" x14ac:dyDescent="0.25">
      <c r="A151" s="564" t="s">
        <v>319</v>
      </c>
      <c r="B151" s="565"/>
      <c r="C151" s="351"/>
      <c r="D151" s="351"/>
      <c r="E151" s="351"/>
      <c r="F151" s="352"/>
      <c r="G151" s="352"/>
      <c r="H151" s="353"/>
      <c r="K151" s="355"/>
      <c r="L151" s="356"/>
    </row>
    <row r="152" spans="1:25" s="354" customFormat="1" ht="22.5" customHeight="1" x14ac:dyDescent="0.25">
      <c r="A152" s="566" t="s">
        <v>320</v>
      </c>
      <c r="B152" s="567"/>
      <c r="C152" s="357"/>
      <c r="D152" s="357"/>
      <c r="E152" s="357"/>
      <c r="F152" s="358"/>
      <c r="G152" s="358"/>
      <c r="H152" s="359"/>
      <c r="K152" s="355"/>
      <c r="L152" s="356"/>
    </row>
    <row r="153" spans="1:25" ht="18.75" customHeight="1" x14ac:dyDescent="0.25">
      <c r="K153" s="64"/>
      <c r="L153" s="63"/>
    </row>
    <row r="154" spans="1:25" ht="27" customHeight="1" x14ac:dyDescent="0.25">
      <c r="C154" s="347"/>
      <c r="D154" s="347"/>
      <c r="E154" s="347"/>
    </row>
    <row r="155" spans="1:25" s="349" customFormat="1" ht="12.75" customHeight="1" x14ac:dyDescent="0.25">
      <c r="B155" s="347"/>
      <c r="C155" s="347"/>
      <c r="D155" s="347"/>
      <c r="E155" s="347"/>
      <c r="F155" s="347"/>
      <c r="G155" s="347"/>
      <c r="H155" s="350"/>
      <c r="M155" s="347"/>
      <c r="N155" s="347"/>
      <c r="O155" s="347"/>
      <c r="P155" s="347"/>
      <c r="Q155" s="347"/>
      <c r="R155" s="347"/>
      <c r="S155" s="347"/>
      <c r="T155" s="347"/>
      <c r="U155" s="347"/>
      <c r="V155" s="347"/>
      <c r="W155" s="347"/>
      <c r="X155" s="347"/>
      <c r="Y155" s="347"/>
    </row>
    <row r="156" spans="1:25" ht="12.75" customHeight="1" x14ac:dyDescent="0.25">
      <c r="I156" s="62"/>
      <c r="J156" s="62"/>
      <c r="K156" s="62"/>
      <c r="L156" s="62"/>
      <c r="W156" s="62"/>
      <c r="X156" s="62"/>
    </row>
    <row r="157" spans="1:25" ht="12.75" customHeight="1" x14ac:dyDescent="0.25">
      <c r="I157" s="62"/>
      <c r="J157" s="62"/>
      <c r="M157" s="62"/>
      <c r="N157" s="62"/>
      <c r="O157" s="62"/>
      <c r="P157" s="62"/>
      <c r="Q157" s="62"/>
      <c r="R157" s="62"/>
      <c r="S157" s="62"/>
      <c r="T157" s="62"/>
      <c r="U157" s="62"/>
      <c r="V157" s="62"/>
      <c r="W157" s="62"/>
      <c r="X157" s="62"/>
      <c r="Y157" s="62"/>
    </row>
    <row r="158" spans="1:25" ht="12.75" customHeight="1" x14ac:dyDescent="0.25">
      <c r="I158" s="62"/>
      <c r="J158" s="62"/>
      <c r="K158" s="62"/>
      <c r="L158" s="62"/>
      <c r="M158" s="580"/>
      <c r="N158" s="580"/>
      <c r="O158" s="580"/>
      <c r="P158" s="580"/>
      <c r="Q158" s="580"/>
      <c r="R158" s="580"/>
      <c r="S158" s="62"/>
      <c r="T158" s="62"/>
      <c r="U158" s="62"/>
      <c r="V158" s="62"/>
      <c r="W158" s="62"/>
      <c r="X158" s="62"/>
      <c r="Y158" s="62"/>
    </row>
    <row r="159" spans="1:25" ht="12.75" customHeight="1" x14ac:dyDescent="0.25">
      <c r="I159" s="62"/>
      <c r="J159" s="62"/>
      <c r="K159" s="62"/>
      <c r="L159" s="62"/>
      <c r="M159" s="62"/>
      <c r="N159" s="62"/>
      <c r="O159" s="62"/>
      <c r="P159" s="62"/>
      <c r="Q159" s="62"/>
      <c r="R159" s="62"/>
      <c r="S159" s="62"/>
      <c r="T159" s="62"/>
      <c r="U159" s="62"/>
      <c r="V159" s="62"/>
      <c r="W159" s="62"/>
      <c r="X159" s="62"/>
      <c r="Y159" s="62"/>
    </row>
    <row r="160" spans="1:25" ht="12.75" customHeight="1" x14ac:dyDescent="0.25">
      <c r="I160" s="62"/>
      <c r="J160" s="62"/>
      <c r="K160" s="62"/>
      <c r="L160" s="62"/>
      <c r="M160" s="62"/>
      <c r="N160" s="62"/>
      <c r="O160" s="62"/>
      <c r="P160" s="62"/>
      <c r="Q160" s="62"/>
      <c r="R160" s="62"/>
      <c r="S160" s="62"/>
      <c r="T160" s="62"/>
      <c r="U160" s="62"/>
      <c r="V160" s="62"/>
      <c r="W160" s="62"/>
      <c r="X160" s="62"/>
      <c r="Y160" s="62"/>
    </row>
    <row r="161" spans="2:25" ht="12.75" customHeight="1" x14ac:dyDescent="0.25">
      <c r="I161" s="62"/>
      <c r="J161" s="62"/>
      <c r="K161" s="62"/>
      <c r="L161" s="62"/>
      <c r="M161" s="62"/>
      <c r="N161" s="62"/>
      <c r="O161" s="62"/>
      <c r="P161" s="62"/>
      <c r="Q161" s="62"/>
      <c r="R161" s="62"/>
      <c r="S161" s="62"/>
      <c r="T161" s="62"/>
      <c r="U161" s="62"/>
      <c r="V161" s="62"/>
      <c r="W161" s="62"/>
      <c r="X161" s="62"/>
      <c r="Y161" s="62"/>
    </row>
    <row r="162" spans="2:25" x14ac:dyDescent="0.25">
      <c r="I162" s="62"/>
      <c r="J162" s="62"/>
      <c r="K162" s="62"/>
      <c r="L162" s="62"/>
      <c r="M162" s="62"/>
      <c r="N162" s="62"/>
      <c r="O162" s="62"/>
      <c r="P162" s="62"/>
      <c r="Q162" s="62"/>
      <c r="R162" s="62"/>
      <c r="S162" s="62"/>
      <c r="T162" s="62"/>
      <c r="U162" s="62"/>
      <c r="V162" s="62"/>
      <c r="W162" s="62"/>
      <c r="X162" s="62"/>
      <c r="Y162" s="62"/>
    </row>
    <row r="163" spans="2:25" x14ac:dyDescent="0.25">
      <c r="I163" s="62"/>
      <c r="J163" s="62"/>
      <c r="K163" s="62"/>
      <c r="L163" s="62"/>
      <c r="M163" s="62"/>
      <c r="N163" s="62"/>
      <c r="O163" s="62"/>
      <c r="P163" s="62"/>
      <c r="Q163" s="62"/>
      <c r="R163" s="62"/>
      <c r="S163" s="62"/>
      <c r="T163" s="62"/>
      <c r="U163" s="62"/>
      <c r="V163" s="62"/>
      <c r="W163" s="62"/>
      <c r="X163" s="62"/>
      <c r="Y163" s="62"/>
    </row>
    <row r="164" spans="2:25" x14ac:dyDescent="0.25">
      <c r="I164" s="62"/>
      <c r="J164" s="62"/>
      <c r="K164" s="62"/>
      <c r="L164" s="62"/>
      <c r="M164" s="62"/>
      <c r="N164" s="62"/>
      <c r="O164" s="62"/>
      <c r="P164" s="62"/>
      <c r="Q164" s="62"/>
      <c r="R164" s="62"/>
      <c r="S164" s="62"/>
      <c r="T164" s="62"/>
      <c r="U164" s="62"/>
      <c r="V164" s="62"/>
      <c r="W164" s="62"/>
      <c r="X164" s="62"/>
      <c r="Y164" s="62"/>
    </row>
    <row r="165" spans="2:25" x14ac:dyDescent="0.25">
      <c r="I165" s="62"/>
      <c r="J165" s="62"/>
      <c r="K165" s="62"/>
      <c r="L165" s="62"/>
      <c r="M165" s="62"/>
      <c r="N165" s="62"/>
      <c r="O165" s="62"/>
      <c r="P165" s="62"/>
      <c r="Q165" s="62"/>
      <c r="R165" s="62"/>
      <c r="S165" s="62"/>
      <c r="T165" s="62"/>
      <c r="U165" s="62"/>
      <c r="V165" s="62"/>
      <c r="W165" s="62"/>
      <c r="X165" s="62"/>
      <c r="Y165" s="62"/>
    </row>
    <row r="166" spans="2:25" x14ac:dyDescent="0.25">
      <c r="I166" s="62"/>
      <c r="J166" s="62"/>
      <c r="K166" s="62"/>
      <c r="L166" s="62"/>
      <c r="M166" s="62"/>
      <c r="N166" s="62"/>
      <c r="O166" s="62"/>
      <c r="P166" s="62"/>
      <c r="Q166" s="62"/>
      <c r="R166" s="62"/>
      <c r="S166" s="62"/>
      <c r="T166" s="62"/>
      <c r="U166" s="62"/>
      <c r="V166" s="62"/>
      <c r="W166" s="62"/>
      <c r="X166" s="62"/>
      <c r="Y166" s="62"/>
    </row>
    <row r="167" spans="2:25" x14ac:dyDescent="0.25">
      <c r="I167" s="62"/>
      <c r="J167" s="62"/>
      <c r="K167" s="62"/>
      <c r="L167" s="62"/>
      <c r="M167" s="62"/>
      <c r="N167" s="62"/>
      <c r="O167" s="62"/>
      <c r="P167" s="62"/>
      <c r="Q167" s="62"/>
      <c r="R167" s="62"/>
      <c r="S167" s="62"/>
      <c r="T167" s="62"/>
      <c r="U167" s="62"/>
      <c r="V167" s="62"/>
      <c r="W167" s="62"/>
      <c r="X167" s="62"/>
      <c r="Y167" s="62"/>
    </row>
    <row r="168" spans="2:25" x14ac:dyDescent="0.25">
      <c r="I168" s="62"/>
      <c r="J168" s="62"/>
      <c r="K168" s="62"/>
      <c r="L168" s="62"/>
      <c r="M168" s="62"/>
      <c r="N168" s="62"/>
      <c r="O168" s="62"/>
      <c r="P168" s="62"/>
      <c r="Q168" s="62"/>
      <c r="R168" s="62"/>
      <c r="S168" s="62"/>
      <c r="T168" s="62"/>
      <c r="U168" s="62"/>
      <c r="V168" s="62"/>
      <c r="W168" s="62"/>
      <c r="X168" s="62"/>
      <c r="Y168" s="62"/>
    </row>
    <row r="169" spans="2:25" x14ac:dyDescent="0.25">
      <c r="B169" s="61"/>
      <c r="C169" s="61"/>
      <c r="D169" s="61"/>
      <c r="E169" s="61"/>
      <c r="F169" s="61"/>
      <c r="G169" s="61"/>
      <c r="H169" s="176"/>
      <c r="I169" s="62"/>
      <c r="J169" s="62"/>
      <c r="K169" s="62"/>
      <c r="L169" s="62"/>
      <c r="M169" s="62"/>
      <c r="N169" s="62"/>
      <c r="O169" s="62"/>
      <c r="P169" s="62"/>
      <c r="Q169" s="62"/>
      <c r="R169" s="62"/>
      <c r="S169" s="62"/>
      <c r="T169" s="62"/>
      <c r="U169" s="62"/>
      <c r="V169" s="62"/>
      <c r="W169" s="62"/>
      <c r="X169" s="62"/>
      <c r="Y169" s="62"/>
    </row>
    <row r="170" spans="2:25" x14ac:dyDescent="0.25">
      <c r="B170" s="61"/>
      <c r="C170" s="61"/>
      <c r="D170" s="61"/>
      <c r="E170" s="61"/>
      <c r="F170" s="61"/>
      <c r="G170" s="61"/>
      <c r="H170" s="176"/>
      <c r="I170" s="62"/>
      <c r="J170" s="62"/>
      <c r="K170" s="62"/>
      <c r="L170" s="62"/>
      <c r="M170" s="62"/>
      <c r="N170" s="62"/>
      <c r="O170" s="62"/>
      <c r="P170" s="62"/>
      <c r="Q170" s="62"/>
      <c r="R170" s="62"/>
      <c r="S170" s="62"/>
      <c r="T170" s="62"/>
      <c r="U170" s="62"/>
      <c r="V170" s="62"/>
      <c r="W170" s="62"/>
      <c r="X170" s="62"/>
      <c r="Y170" s="62"/>
    </row>
    <row r="171" spans="2:25" x14ac:dyDescent="0.25">
      <c r="B171" s="61"/>
      <c r="C171" s="61"/>
      <c r="D171" s="61"/>
      <c r="E171" s="61"/>
      <c r="F171" s="61"/>
      <c r="G171" s="61"/>
      <c r="H171" s="176"/>
      <c r="I171" s="62"/>
      <c r="J171" s="62"/>
      <c r="K171" s="62"/>
      <c r="L171" s="62"/>
      <c r="M171" s="62"/>
      <c r="N171" s="62"/>
      <c r="O171" s="62"/>
      <c r="P171" s="62"/>
      <c r="Q171" s="62"/>
      <c r="R171" s="62"/>
      <c r="S171" s="62"/>
      <c r="T171" s="62"/>
      <c r="U171" s="62"/>
      <c r="V171" s="62"/>
      <c r="W171" s="62"/>
      <c r="X171" s="62"/>
      <c r="Y171" s="62"/>
    </row>
    <row r="172" spans="2:25" x14ac:dyDescent="0.25">
      <c r="I172" s="62"/>
      <c r="J172" s="62"/>
      <c r="K172" s="62"/>
      <c r="L172" s="62"/>
      <c r="M172" s="62"/>
      <c r="N172" s="62"/>
      <c r="O172" s="62"/>
      <c r="P172" s="62"/>
      <c r="Q172" s="62"/>
      <c r="R172" s="62"/>
      <c r="S172" s="62"/>
      <c r="T172" s="62"/>
      <c r="U172" s="62"/>
      <c r="V172" s="62"/>
      <c r="W172" s="62"/>
      <c r="X172" s="62"/>
      <c r="Y172" s="62"/>
    </row>
    <row r="173" spans="2:25" x14ac:dyDescent="0.25">
      <c r="I173" s="62"/>
      <c r="J173" s="62"/>
      <c r="K173" s="62"/>
      <c r="L173" s="62"/>
      <c r="M173" s="62"/>
      <c r="N173" s="62"/>
      <c r="O173" s="62"/>
      <c r="P173" s="62"/>
      <c r="Q173" s="62"/>
      <c r="R173" s="62"/>
      <c r="S173" s="62"/>
      <c r="T173" s="62"/>
      <c r="U173" s="62"/>
      <c r="V173" s="62"/>
      <c r="W173" s="62"/>
      <c r="X173" s="62"/>
      <c r="Y173" s="62"/>
    </row>
    <row r="174" spans="2:25" x14ac:dyDescent="0.25">
      <c r="I174" s="62"/>
      <c r="J174" s="62"/>
      <c r="K174" s="62"/>
      <c r="L174" s="62"/>
    </row>
  </sheetData>
  <mergeCells count="56">
    <mergeCell ref="A9:A50"/>
    <mergeCell ref="K5:K46"/>
    <mergeCell ref="J49:L50"/>
    <mergeCell ref="I49:I50"/>
    <mergeCell ref="M158:R158"/>
    <mergeCell ref="A117:B117"/>
    <mergeCell ref="A118:A141"/>
    <mergeCell ref="I118:I125"/>
    <mergeCell ref="J118:J125"/>
    <mergeCell ref="A146:B146"/>
    <mergeCell ref="I146:I147"/>
    <mergeCell ref="A147:B147"/>
    <mergeCell ref="K118:K141"/>
    <mergeCell ref="I126:I133"/>
    <mergeCell ref="J126:J133"/>
    <mergeCell ref="I134:I141"/>
    <mergeCell ref="J134:J141"/>
    <mergeCell ref="A151:B151"/>
    <mergeCell ref="A152:B152"/>
    <mergeCell ref="K85:K116"/>
    <mergeCell ref="I93:I100"/>
    <mergeCell ref="J93:J100"/>
    <mergeCell ref="I101:I108"/>
    <mergeCell ref="J101:J108"/>
    <mergeCell ref="I109:I116"/>
    <mergeCell ref="J109:J116"/>
    <mergeCell ref="I85:I92"/>
    <mergeCell ref="J85:J92"/>
    <mergeCell ref="J52:J59"/>
    <mergeCell ref="K52:K83"/>
    <mergeCell ref="I60:I67"/>
    <mergeCell ref="J60:J67"/>
    <mergeCell ref="I68:I75"/>
    <mergeCell ref="J68:J75"/>
    <mergeCell ref="I76:I83"/>
    <mergeCell ref="J76:J83"/>
    <mergeCell ref="I39:I46"/>
    <mergeCell ref="J39:J46"/>
    <mergeCell ref="I5:I12"/>
    <mergeCell ref="G2:G4"/>
    <mergeCell ref="I2:I4"/>
    <mergeCell ref="I15:I22"/>
    <mergeCell ref="J15:J22"/>
    <mergeCell ref="I27:I34"/>
    <mergeCell ref="J27:J34"/>
    <mergeCell ref="C3:C4"/>
    <mergeCell ref="D3:D4"/>
    <mergeCell ref="E3:E4"/>
    <mergeCell ref="H2:H4"/>
    <mergeCell ref="J5:J12"/>
    <mergeCell ref="A51:B51"/>
    <mergeCell ref="A52:A83"/>
    <mergeCell ref="I52:I59"/>
    <mergeCell ref="A85:A116"/>
    <mergeCell ref="A148:A150"/>
    <mergeCell ref="A145:B145"/>
  </mergeCells>
  <dataValidations disablePrompts="1" count="1">
    <dataValidation type="list" allowBlank="1" showInputMessage="1" showErrorMessage="1" sqref="C151:E151">
      <formula1>Hspec</formula1>
    </dataValidation>
  </dataValidations>
  <printOptions horizontalCentered="1" verticalCentered="1"/>
  <pageMargins left="0.19685039370078741" right="0.19685039370078741" top="0.39370078740157483" bottom="0.39370078740157483" header="0.51181102362204722" footer="0.51181102362204722"/>
  <pageSetup paperSize="8" fitToHeight="2" orientation="portrait" r:id="rId1"/>
  <headerFooter>
    <oddHeader>&amp;A</oddHeader>
  </headerFooter>
  <rowBreaks count="1" manualBreakCount="1">
    <brk id="84" max="10" man="1"/>
  </rowBreaks>
  <drawing r:id="rId2"/>
  <extLst>
    <ext xmlns:x14="http://schemas.microsoft.com/office/spreadsheetml/2009/9/main" uri="{78C0D931-6437-407d-A8EE-F0AAD7539E65}">
      <x14:conditionalFormattings>
        <x14:conditionalFormatting xmlns:xm="http://schemas.microsoft.com/office/excel/2006/main">
          <x14:cfRule type="expression" priority="1" id="{D1958AA3-686A-4C4C-ACE0-6ABB5D8344D7}">
            <xm:f>I49&lt;IF(Besoins!$A$1=2016,2.75,3)</xm:f>
            <x14:dxf>
              <font>
                <b/>
                <i val="0"/>
                <color rgb="FFFF0000"/>
              </font>
            </x14:dxf>
          </x14:cfRule>
          <xm:sqref>I49:I50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showGridLines="0" showRowColHeaders="0" zoomScaleNormal="100" workbookViewId="0"/>
  </sheetViews>
  <sheetFormatPr baseColWidth="10" defaultColWidth="10.85546875" defaultRowHeight="15.75" x14ac:dyDescent="0.25"/>
  <cols>
    <col min="1" max="4" width="10.85546875" style="93"/>
    <col min="5" max="5" width="7.42578125" style="93" customWidth="1"/>
    <col min="6" max="13" width="6.140625" style="93" customWidth="1"/>
    <col min="14" max="14" width="5.140625" style="93" customWidth="1"/>
    <col min="15" max="16384" width="10.85546875" style="93"/>
  </cols>
  <sheetData>
    <row r="1" spans="1:19" x14ac:dyDescent="0.25">
      <c r="A1" s="94"/>
      <c r="B1" s="94"/>
      <c r="C1" s="94"/>
      <c r="J1" s="94"/>
      <c r="K1" s="94"/>
      <c r="L1" s="94"/>
      <c r="M1" s="94"/>
      <c r="N1" s="94"/>
      <c r="O1" s="94"/>
      <c r="P1" s="94"/>
      <c r="Q1" s="94"/>
      <c r="R1" s="94"/>
      <c r="S1" s="94"/>
    </row>
    <row r="2" spans="1:19" x14ac:dyDescent="0.25">
      <c r="A2" s="95"/>
      <c r="B2" s="95"/>
      <c r="C2" s="95"/>
      <c r="F2" s="595" t="s">
        <v>116</v>
      </c>
      <c r="G2" s="595"/>
      <c r="H2" s="595"/>
      <c r="I2" s="595"/>
      <c r="J2" s="595"/>
      <c r="K2" s="595"/>
      <c r="L2" s="595"/>
      <c r="M2" s="95"/>
      <c r="N2" s="95"/>
      <c r="O2" s="95"/>
      <c r="P2" s="95"/>
      <c r="Q2" s="95"/>
      <c r="R2" s="95"/>
      <c r="S2" s="94"/>
    </row>
    <row r="3" spans="1:19" x14ac:dyDescent="0.25">
      <c r="A3" s="95"/>
      <c r="B3" s="95"/>
      <c r="C3" s="95"/>
      <c r="D3" s="95"/>
      <c r="M3" s="94"/>
      <c r="N3" s="94"/>
      <c r="O3" s="94"/>
      <c r="P3" s="94"/>
      <c r="Q3" s="95"/>
      <c r="R3" s="95"/>
      <c r="S3" s="94"/>
    </row>
    <row r="4" spans="1:19" x14ac:dyDescent="0.25">
      <c r="A4" s="95"/>
      <c r="B4" s="95"/>
      <c r="C4" s="95"/>
      <c r="D4" s="95"/>
      <c r="F4" s="100"/>
      <c r="G4" s="99" t="s">
        <v>263</v>
      </c>
      <c r="H4" s="99"/>
      <c r="I4" s="99"/>
      <c r="J4" s="99"/>
      <c r="K4" s="99" t="s">
        <v>262</v>
      </c>
      <c r="L4" s="99"/>
      <c r="M4" s="95"/>
      <c r="N4" s="95"/>
      <c r="O4" s="95"/>
      <c r="P4" s="95"/>
      <c r="Q4" s="95"/>
      <c r="R4" s="95"/>
      <c r="S4" s="94"/>
    </row>
    <row r="5" spans="1:19" x14ac:dyDescent="0.25">
      <c r="A5" s="95"/>
      <c r="B5" s="95"/>
      <c r="C5" s="95"/>
      <c r="D5" s="95"/>
      <c r="E5" s="95"/>
      <c r="F5" s="99"/>
      <c r="G5" s="100"/>
      <c r="H5" s="100"/>
      <c r="I5" s="100"/>
      <c r="J5" s="100"/>
      <c r="K5" s="100"/>
      <c r="L5" s="100"/>
      <c r="M5" s="95"/>
      <c r="N5" s="95"/>
      <c r="O5" s="95"/>
      <c r="P5" s="95"/>
      <c r="Q5" s="95"/>
      <c r="R5" s="95"/>
      <c r="S5" s="94"/>
    </row>
    <row r="6" spans="1:19" x14ac:dyDescent="0.25">
      <c r="A6" s="95"/>
      <c r="B6" s="95"/>
      <c r="C6" s="95"/>
      <c r="D6" s="95"/>
      <c r="E6" s="95"/>
      <c r="F6" s="99"/>
      <c r="G6" s="100"/>
      <c r="H6" s="100"/>
      <c r="I6" s="100"/>
      <c r="J6" s="100"/>
      <c r="K6" s="100"/>
      <c r="L6" s="100"/>
      <c r="M6" s="95"/>
      <c r="N6" s="95"/>
      <c r="O6" s="95"/>
      <c r="P6" s="95"/>
      <c r="Q6" s="95"/>
      <c r="R6" s="95"/>
    </row>
    <row r="7" spans="1:19" x14ac:dyDescent="0.25">
      <c r="A7" s="95"/>
      <c r="B7" s="95"/>
      <c r="C7" s="95"/>
      <c r="D7" s="95"/>
      <c r="E7" s="95"/>
      <c r="F7" s="99"/>
      <c r="G7" s="100"/>
      <c r="H7" s="100"/>
      <c r="I7" s="100"/>
      <c r="J7" s="100"/>
      <c r="K7" s="100"/>
      <c r="L7" s="100"/>
      <c r="M7" s="95"/>
      <c r="N7" s="95"/>
      <c r="O7" s="95"/>
      <c r="P7" s="95"/>
      <c r="Q7" s="95"/>
      <c r="R7" s="95"/>
    </row>
    <row r="8" spans="1:19" x14ac:dyDescent="0.25">
      <c r="A8" s="95"/>
      <c r="B8" s="95"/>
      <c r="C8" s="95"/>
      <c r="D8" s="95"/>
      <c r="E8" s="95"/>
      <c r="F8" s="99"/>
      <c r="G8" s="100"/>
      <c r="H8" s="100"/>
      <c r="I8" s="100"/>
      <c r="J8" s="100"/>
      <c r="K8" s="100"/>
      <c r="L8" s="100"/>
      <c r="M8" s="95"/>
      <c r="N8" s="95"/>
      <c r="O8" s="95"/>
      <c r="P8" s="95"/>
      <c r="Q8" s="95"/>
      <c r="R8" s="95"/>
    </row>
    <row r="9" spans="1:19" x14ac:dyDescent="0.25">
      <c r="A9" s="95"/>
      <c r="B9" s="95"/>
      <c r="C9" s="95"/>
      <c r="D9" s="95"/>
      <c r="E9" s="95"/>
      <c r="F9" s="99"/>
      <c r="G9" s="100"/>
      <c r="H9" s="100"/>
      <c r="I9" s="100"/>
      <c r="J9" s="100"/>
      <c r="K9" s="100"/>
      <c r="L9" s="100"/>
      <c r="M9" s="95"/>
      <c r="N9" s="95"/>
      <c r="O9" s="95"/>
      <c r="P9" s="95"/>
      <c r="Q9" s="95"/>
      <c r="R9" s="95"/>
    </row>
    <row r="10" spans="1:19" x14ac:dyDescent="0.25">
      <c r="A10" s="95"/>
      <c r="B10" s="95"/>
      <c r="C10" s="95"/>
      <c r="D10" s="95"/>
      <c r="E10" s="95"/>
      <c r="F10" s="99"/>
      <c r="G10" s="99"/>
      <c r="H10" s="99"/>
      <c r="I10" s="99"/>
      <c r="J10" s="99"/>
      <c r="K10" s="99"/>
      <c r="L10" s="99"/>
      <c r="M10" s="95"/>
      <c r="N10" s="95"/>
      <c r="O10" s="95"/>
      <c r="P10" s="95"/>
      <c r="Q10" s="95"/>
      <c r="R10" s="95"/>
    </row>
    <row r="11" spans="1:19" x14ac:dyDescent="0.25">
      <c r="A11" s="95"/>
      <c r="B11" s="95"/>
      <c r="C11" s="95"/>
      <c r="D11" s="95"/>
      <c r="E11" s="95"/>
      <c r="F11" s="99"/>
      <c r="G11" s="99"/>
      <c r="H11" s="99"/>
      <c r="I11" s="99"/>
      <c r="J11" s="99"/>
      <c r="K11" s="99"/>
      <c r="L11" s="99"/>
      <c r="M11" s="95"/>
      <c r="N11" s="95"/>
      <c r="O11" s="95"/>
      <c r="P11" s="95"/>
      <c r="Q11" s="95"/>
      <c r="R11" s="95"/>
    </row>
    <row r="12" spans="1:19" x14ac:dyDescent="0.25">
      <c r="A12" s="95"/>
      <c r="B12" s="95"/>
      <c r="C12" s="95"/>
      <c r="D12" s="95"/>
      <c r="E12" s="95"/>
      <c r="F12" s="99"/>
      <c r="G12" s="99"/>
      <c r="H12" s="99"/>
      <c r="I12" s="99"/>
      <c r="J12" s="99"/>
      <c r="K12" s="99"/>
      <c r="L12" s="99"/>
      <c r="M12" s="95"/>
      <c r="N12" s="95"/>
      <c r="O12" s="95"/>
      <c r="P12" s="95"/>
      <c r="Q12" s="95"/>
      <c r="R12" s="95"/>
    </row>
    <row r="13" spans="1:19" x14ac:dyDescent="0.25">
      <c r="A13" s="95"/>
      <c r="B13" s="95"/>
      <c r="C13" s="95"/>
      <c r="D13" s="95"/>
      <c r="E13" s="95"/>
      <c r="F13" s="99"/>
      <c r="G13" s="99"/>
      <c r="H13" s="99"/>
      <c r="I13" s="99"/>
      <c r="J13" s="99"/>
      <c r="K13" s="99"/>
      <c r="L13" s="99"/>
      <c r="M13" s="95"/>
      <c r="N13" s="95"/>
      <c r="O13" s="95"/>
      <c r="P13" s="95"/>
      <c r="Q13" s="95"/>
      <c r="R13" s="95"/>
    </row>
    <row r="14" spans="1:19" x14ac:dyDescent="0.25">
      <c r="A14" s="95"/>
      <c r="B14" s="95"/>
      <c r="C14" s="95"/>
      <c r="D14" s="95"/>
      <c r="E14" s="95"/>
      <c r="F14" s="99"/>
      <c r="G14" s="99"/>
      <c r="H14" s="99"/>
      <c r="I14" s="99"/>
      <c r="J14" s="99"/>
      <c r="K14" s="99"/>
      <c r="L14" s="99"/>
      <c r="M14" s="95"/>
      <c r="N14" s="95"/>
      <c r="O14" s="95"/>
      <c r="P14" s="95"/>
      <c r="Q14" s="95"/>
      <c r="R14" s="95"/>
    </row>
    <row r="15" spans="1:19" x14ac:dyDescent="0.25">
      <c r="A15" s="95"/>
      <c r="B15" s="95"/>
      <c r="C15" s="95"/>
      <c r="D15" s="95"/>
      <c r="E15" s="95"/>
      <c r="F15" s="99"/>
      <c r="G15" s="99"/>
      <c r="K15" s="99"/>
      <c r="L15" s="99"/>
      <c r="M15" s="95"/>
      <c r="N15" s="95"/>
      <c r="O15" s="95"/>
      <c r="P15" s="95"/>
      <c r="Q15" s="95"/>
      <c r="R15" s="95"/>
    </row>
    <row r="16" spans="1:19" x14ac:dyDescent="0.25">
      <c r="A16" s="95"/>
      <c r="B16" s="95"/>
      <c r="C16" s="95"/>
      <c r="D16" s="95"/>
      <c r="E16" s="95"/>
      <c r="F16" s="99"/>
      <c r="G16" s="99"/>
      <c r="H16" s="99"/>
      <c r="I16" s="99"/>
      <c r="J16" s="99"/>
      <c r="K16" s="99"/>
      <c r="L16" s="99"/>
      <c r="M16" s="95"/>
      <c r="N16" s="95"/>
      <c r="O16" s="95"/>
      <c r="P16" s="95"/>
      <c r="Q16" s="95"/>
      <c r="R16" s="95"/>
    </row>
    <row r="17" spans="1:18" x14ac:dyDescent="0.25">
      <c r="A17" s="95"/>
      <c r="B17" s="95"/>
      <c r="C17" s="95"/>
      <c r="D17" s="95"/>
      <c r="E17" s="95"/>
      <c r="F17" s="99"/>
      <c r="G17" s="99"/>
      <c r="H17" s="99"/>
      <c r="I17" s="99"/>
      <c r="J17" s="99"/>
      <c r="K17" s="99"/>
      <c r="L17" s="99"/>
      <c r="M17" s="95"/>
      <c r="N17" s="95"/>
      <c r="O17" s="95"/>
      <c r="P17" s="95"/>
      <c r="Q17" s="95"/>
      <c r="R17" s="95"/>
    </row>
    <row r="18" spans="1:18" x14ac:dyDescent="0.25">
      <c r="A18" s="95"/>
      <c r="B18" s="95"/>
      <c r="C18" s="95"/>
      <c r="D18" s="95"/>
      <c r="E18" s="95"/>
      <c r="F18" s="95"/>
      <c r="G18" s="95"/>
      <c r="H18" s="95"/>
      <c r="I18" s="95"/>
      <c r="J18" s="95"/>
      <c r="K18" s="95"/>
      <c r="L18" s="95"/>
      <c r="M18" s="95"/>
      <c r="N18" s="95"/>
      <c r="O18" s="95"/>
      <c r="P18" s="95"/>
      <c r="Q18" s="95"/>
      <c r="R18" s="95"/>
    </row>
    <row r="19" spans="1:18" x14ac:dyDescent="0.25">
      <c r="A19" s="95"/>
      <c r="B19" s="95"/>
      <c r="C19" s="95"/>
      <c r="D19" s="95"/>
      <c r="E19" s="95"/>
      <c r="P19" s="95"/>
      <c r="Q19" s="95"/>
      <c r="R19" s="95"/>
    </row>
    <row r="20" spans="1:18" x14ac:dyDescent="0.25">
      <c r="A20" s="95"/>
      <c r="B20" s="95"/>
      <c r="C20" s="95"/>
      <c r="D20" s="95"/>
      <c r="E20" s="95"/>
      <c r="F20" s="596" t="s">
        <v>117</v>
      </c>
      <c r="G20" s="596"/>
      <c r="H20" s="596"/>
      <c r="I20" s="95"/>
      <c r="J20" s="95"/>
      <c r="L20" s="99" t="s">
        <v>261</v>
      </c>
      <c r="M20" s="95"/>
      <c r="N20" s="95"/>
      <c r="O20" s="95"/>
      <c r="P20" s="95"/>
      <c r="Q20" s="95"/>
      <c r="R20" s="95"/>
    </row>
    <row r="21" spans="1:18" x14ac:dyDescent="0.25">
      <c r="A21" s="95"/>
      <c r="B21" s="95"/>
      <c r="C21" s="95"/>
      <c r="D21" s="95"/>
      <c r="E21" s="95"/>
      <c r="F21" s="95"/>
      <c r="G21" s="95"/>
      <c r="H21" s="95"/>
      <c r="I21" s="95"/>
      <c r="J21" s="95"/>
      <c r="K21" s="95"/>
      <c r="L21" s="95"/>
      <c r="M21" s="95"/>
      <c r="N21" s="95"/>
      <c r="O21" s="95"/>
      <c r="P21" s="95"/>
      <c r="Q21" s="95"/>
      <c r="R21" s="95"/>
    </row>
    <row r="22" spans="1:18" x14ac:dyDescent="0.25">
      <c r="A22" s="95"/>
      <c r="B22" s="95"/>
      <c r="C22" s="95"/>
      <c r="D22" s="95"/>
      <c r="E22" s="95"/>
      <c r="F22" s="95"/>
      <c r="G22" s="95"/>
      <c r="H22" s="95"/>
      <c r="I22" s="95"/>
      <c r="J22" s="95"/>
      <c r="K22" s="95"/>
      <c r="L22" s="95"/>
      <c r="M22" s="95"/>
      <c r="N22" s="95"/>
      <c r="O22" s="95"/>
      <c r="P22" s="95"/>
      <c r="Q22" s="95"/>
      <c r="R22" s="95"/>
    </row>
    <row r="23" spans="1:18" x14ac:dyDescent="0.25">
      <c r="A23" s="95"/>
      <c r="B23" s="95"/>
      <c r="C23" s="95"/>
      <c r="D23" s="95"/>
      <c r="E23" s="95"/>
      <c r="F23" s="95"/>
      <c r="G23" s="95"/>
      <c r="H23" s="95"/>
      <c r="I23" s="95"/>
      <c r="J23" s="95"/>
      <c r="K23" s="95"/>
      <c r="L23" s="95"/>
      <c r="M23" s="95"/>
      <c r="N23" s="95"/>
      <c r="O23" s="95"/>
      <c r="P23" s="95"/>
      <c r="Q23" s="95"/>
      <c r="R23" s="95"/>
    </row>
    <row r="24" spans="1:18" x14ac:dyDescent="0.25">
      <c r="A24" s="95"/>
      <c r="B24" s="95"/>
      <c r="C24" s="95"/>
      <c r="D24" s="95"/>
      <c r="E24" s="95"/>
      <c r="F24" s="95"/>
      <c r="G24" s="95"/>
      <c r="H24" s="95"/>
      <c r="I24" s="95"/>
      <c r="J24" s="95"/>
      <c r="K24" s="95"/>
      <c r="L24" s="95"/>
      <c r="M24" s="95"/>
      <c r="N24" s="95"/>
      <c r="O24" s="95"/>
      <c r="P24" s="95"/>
      <c r="Q24" s="95"/>
      <c r="R24" s="95"/>
    </row>
    <row r="25" spans="1:18" x14ac:dyDescent="0.25">
      <c r="A25" s="95"/>
      <c r="B25" s="95"/>
      <c r="C25" s="95"/>
      <c r="D25" s="95"/>
      <c r="E25" s="95"/>
      <c r="F25" s="95"/>
      <c r="G25" s="95"/>
      <c r="H25" s="95"/>
      <c r="I25" s="95"/>
      <c r="J25" s="95"/>
      <c r="K25" s="95"/>
      <c r="L25" s="95"/>
      <c r="M25" s="95"/>
      <c r="N25" s="95"/>
      <c r="O25" s="95"/>
      <c r="P25" s="95"/>
      <c r="Q25" s="95"/>
      <c r="R25" s="95"/>
    </row>
    <row r="26" spans="1:18" x14ac:dyDescent="0.25">
      <c r="A26" s="95"/>
      <c r="B26" s="95"/>
      <c r="C26" s="95"/>
      <c r="D26" s="95"/>
      <c r="E26" s="95"/>
      <c r="F26" s="95"/>
      <c r="G26" s="95"/>
      <c r="H26" s="95"/>
      <c r="I26" s="95"/>
      <c r="J26" s="95"/>
      <c r="K26" s="95"/>
      <c r="L26" s="95"/>
      <c r="M26" s="95"/>
      <c r="N26" s="95"/>
      <c r="O26" s="95"/>
      <c r="P26" s="95"/>
      <c r="Q26" s="95"/>
      <c r="R26" s="95"/>
    </row>
    <row r="27" spans="1:18" x14ac:dyDescent="0.25">
      <c r="A27" s="95"/>
      <c r="B27" s="95"/>
      <c r="C27" s="95"/>
      <c r="D27" s="95"/>
      <c r="E27" s="95"/>
      <c r="F27" s="95"/>
      <c r="G27" s="95"/>
      <c r="H27" s="95"/>
      <c r="I27" s="95"/>
      <c r="J27" s="95"/>
      <c r="K27" s="95"/>
      <c r="L27" s="95"/>
      <c r="M27" s="95"/>
      <c r="N27" s="95"/>
      <c r="O27" s="95"/>
      <c r="P27" s="95"/>
      <c r="Q27" s="95"/>
      <c r="R27" s="95"/>
    </row>
    <row r="28" spans="1:18" x14ac:dyDescent="0.25">
      <c r="A28" s="95"/>
      <c r="B28" s="95"/>
      <c r="C28" s="95"/>
      <c r="D28" s="95"/>
      <c r="E28" s="95"/>
      <c r="F28" s="95"/>
      <c r="G28" s="95"/>
      <c r="H28" s="95"/>
      <c r="I28" s="95"/>
      <c r="J28" s="95"/>
      <c r="K28" s="95"/>
      <c r="L28" s="95"/>
      <c r="M28" s="95"/>
      <c r="N28" s="95"/>
      <c r="O28" s="95"/>
      <c r="P28" s="95"/>
      <c r="Q28" s="95"/>
      <c r="R28" s="95"/>
    </row>
    <row r="29" spans="1:18" x14ac:dyDescent="0.25">
      <c r="A29" s="95"/>
      <c r="B29" s="95"/>
      <c r="C29" s="95"/>
      <c r="D29" s="95"/>
      <c r="E29" s="95"/>
      <c r="F29" s="95"/>
      <c r="G29" s="95"/>
      <c r="H29" s="95"/>
      <c r="I29" s="95"/>
      <c r="J29" s="95"/>
      <c r="K29" s="95"/>
      <c r="L29" s="95"/>
      <c r="M29" s="95"/>
      <c r="N29" s="95"/>
      <c r="O29" s="95"/>
      <c r="P29" s="95"/>
      <c r="Q29" s="95"/>
      <c r="R29" s="95"/>
    </row>
    <row r="30" spans="1:18" x14ac:dyDescent="0.25">
      <c r="A30" s="95"/>
      <c r="B30" s="95"/>
      <c r="C30" s="95"/>
      <c r="D30" s="95"/>
      <c r="E30" s="95"/>
      <c r="F30" s="95"/>
      <c r="G30" s="95"/>
      <c r="H30" s="95"/>
      <c r="I30" s="95"/>
      <c r="J30" s="95"/>
      <c r="K30" s="95"/>
      <c r="L30" s="95"/>
      <c r="M30" s="95"/>
      <c r="N30" s="95"/>
      <c r="O30" s="95"/>
      <c r="P30" s="95"/>
      <c r="Q30" s="95"/>
      <c r="R30" s="95"/>
    </row>
    <row r="31" spans="1:18" x14ac:dyDescent="0.25">
      <c r="A31" s="95"/>
      <c r="B31" s="95"/>
      <c r="C31" s="95"/>
      <c r="D31" s="95"/>
      <c r="E31" s="95"/>
      <c r="F31" s="95"/>
      <c r="G31" s="95"/>
      <c r="H31" s="95"/>
      <c r="I31" s="95"/>
      <c r="J31" s="95"/>
      <c r="K31" s="95"/>
      <c r="L31" s="95"/>
      <c r="M31" s="95"/>
      <c r="N31" s="95"/>
      <c r="O31" s="95"/>
      <c r="P31" s="95"/>
      <c r="Q31" s="95"/>
      <c r="R31" s="95"/>
    </row>
    <row r="32" spans="1:18" x14ac:dyDescent="0.25">
      <c r="A32" s="95"/>
      <c r="B32" s="95"/>
      <c r="C32" s="95"/>
      <c r="D32" s="95"/>
      <c r="E32" s="95"/>
      <c r="F32" s="95"/>
      <c r="G32" s="95"/>
      <c r="H32" s="95"/>
      <c r="I32" s="95"/>
      <c r="J32" s="95"/>
      <c r="K32" s="95"/>
      <c r="L32" s="95"/>
      <c r="M32" s="95"/>
      <c r="N32" s="95"/>
      <c r="O32" s="95"/>
      <c r="P32" s="95"/>
      <c r="Q32" s="95"/>
      <c r="R32" s="95"/>
    </row>
    <row r="33" spans="1:18" x14ac:dyDescent="0.25">
      <c r="A33" s="95"/>
      <c r="B33" s="95"/>
      <c r="C33" s="95"/>
      <c r="D33" s="95"/>
      <c r="E33" s="95"/>
      <c r="F33" s="95"/>
      <c r="G33" s="95"/>
      <c r="H33" s="95"/>
      <c r="I33" s="95"/>
      <c r="J33" s="95"/>
      <c r="K33" s="95"/>
      <c r="L33" s="95"/>
      <c r="M33" s="95"/>
      <c r="N33" s="95"/>
      <c r="O33" s="95"/>
      <c r="P33" s="95"/>
      <c r="Q33" s="95"/>
      <c r="R33" s="95"/>
    </row>
    <row r="34" spans="1:18" x14ac:dyDescent="0.25">
      <c r="A34" s="95"/>
      <c r="B34" s="95"/>
      <c r="C34" s="95"/>
      <c r="D34" s="95"/>
      <c r="E34" s="95"/>
      <c r="F34" s="95"/>
      <c r="G34" s="95"/>
      <c r="H34" s="95"/>
      <c r="I34" s="95"/>
      <c r="J34" s="95"/>
      <c r="K34" s="95"/>
      <c r="L34" s="95"/>
      <c r="M34" s="95"/>
      <c r="N34" s="95"/>
      <c r="O34" s="95"/>
      <c r="P34" s="95"/>
      <c r="Q34" s="95"/>
      <c r="R34" s="95"/>
    </row>
    <row r="35" spans="1:18" x14ac:dyDescent="0.25">
      <c r="A35" s="95"/>
      <c r="B35" s="95"/>
      <c r="C35" s="95"/>
      <c r="D35" s="95"/>
      <c r="E35" s="95"/>
      <c r="F35" s="95"/>
      <c r="G35" s="95"/>
      <c r="H35" s="95"/>
      <c r="I35" s="95"/>
      <c r="J35" s="95"/>
      <c r="K35" s="95"/>
      <c r="L35" s="95"/>
      <c r="M35" s="95"/>
      <c r="N35" s="95"/>
      <c r="O35" s="95"/>
      <c r="P35" s="95"/>
      <c r="Q35" s="95"/>
      <c r="R35" s="95"/>
    </row>
    <row r="36" spans="1:18" x14ac:dyDescent="0.25">
      <c r="A36" s="95"/>
      <c r="B36" s="95"/>
      <c r="C36" s="95"/>
      <c r="D36" s="95"/>
      <c r="E36" s="95"/>
      <c r="F36" s="95"/>
      <c r="G36" s="95"/>
      <c r="H36" s="95"/>
      <c r="I36" s="95"/>
      <c r="J36" s="95"/>
      <c r="K36" s="95"/>
      <c r="L36" s="95"/>
      <c r="M36" s="95"/>
      <c r="N36" s="95"/>
      <c r="O36" s="95"/>
      <c r="P36" s="95"/>
      <c r="Q36" s="95"/>
      <c r="R36" s="95"/>
    </row>
    <row r="37" spans="1:18" x14ac:dyDescent="0.25">
      <c r="A37" s="95"/>
      <c r="B37" s="95"/>
      <c r="C37" s="95"/>
      <c r="D37" s="95"/>
      <c r="E37" s="95"/>
      <c r="F37" s="95"/>
      <c r="G37" s="95"/>
      <c r="H37" s="95"/>
      <c r="I37" s="95"/>
      <c r="J37" s="95"/>
      <c r="K37" s="95"/>
      <c r="L37" s="95"/>
      <c r="M37" s="95"/>
      <c r="N37" s="95"/>
      <c r="O37" s="95"/>
      <c r="P37" s="95"/>
      <c r="Q37" s="95"/>
      <c r="R37" s="95"/>
    </row>
    <row r="38" spans="1:18" x14ac:dyDescent="0.25">
      <c r="A38" s="95"/>
      <c r="B38" s="95"/>
      <c r="C38" s="95"/>
      <c r="D38" s="95"/>
      <c r="E38" s="95"/>
      <c r="F38" s="95"/>
      <c r="G38" s="95"/>
      <c r="H38" s="95"/>
      <c r="I38" s="95"/>
      <c r="J38" s="95"/>
      <c r="K38" s="95"/>
      <c r="L38" s="95"/>
      <c r="M38" s="95"/>
      <c r="N38" s="95"/>
      <c r="O38" s="95"/>
      <c r="P38" s="95"/>
      <c r="Q38" s="95"/>
      <c r="R38" s="95"/>
    </row>
    <row r="39" spans="1:18" x14ac:dyDescent="0.25">
      <c r="A39" s="95"/>
      <c r="B39" s="95"/>
      <c r="C39" s="95"/>
      <c r="D39" s="95"/>
      <c r="E39" s="95"/>
      <c r="F39" s="95"/>
      <c r="G39" s="95"/>
      <c r="H39" s="95"/>
      <c r="I39" s="95"/>
      <c r="J39" s="95"/>
      <c r="K39" s="95"/>
      <c r="L39" s="95"/>
      <c r="M39" s="95"/>
      <c r="N39" s="95"/>
      <c r="O39" s="95"/>
      <c r="P39" s="95"/>
      <c r="Q39" s="95"/>
      <c r="R39" s="95"/>
    </row>
    <row r="40" spans="1:18" x14ac:dyDescent="0.25">
      <c r="A40" s="95"/>
      <c r="B40" s="95"/>
      <c r="C40" s="95"/>
      <c r="D40" s="95"/>
      <c r="E40" s="95"/>
      <c r="F40" s="95"/>
      <c r="G40" s="95"/>
      <c r="H40" s="95"/>
      <c r="I40" s="95"/>
      <c r="J40" s="95"/>
      <c r="K40" s="95"/>
      <c r="L40" s="95"/>
      <c r="M40" s="95"/>
      <c r="N40" s="95"/>
      <c r="O40" s="95"/>
      <c r="P40" s="95"/>
      <c r="Q40" s="95"/>
      <c r="R40" s="95"/>
    </row>
    <row r="41" spans="1:18" x14ac:dyDescent="0.25">
      <c r="A41" s="95"/>
      <c r="B41" s="95"/>
      <c r="C41" s="95"/>
      <c r="D41" s="95"/>
      <c r="E41" s="95"/>
      <c r="F41" s="95"/>
      <c r="G41" s="95"/>
      <c r="H41" s="95"/>
      <c r="I41" s="95"/>
      <c r="J41" s="95"/>
      <c r="K41" s="95"/>
      <c r="L41" s="95"/>
      <c r="M41" s="95"/>
      <c r="N41" s="95"/>
      <c r="O41" s="95"/>
      <c r="P41" s="95"/>
      <c r="Q41" s="95"/>
      <c r="R41" s="95"/>
    </row>
    <row r="42" spans="1:18" x14ac:dyDescent="0.25">
      <c r="A42" s="95"/>
      <c r="B42" s="95"/>
      <c r="C42" s="95"/>
      <c r="D42" s="95"/>
      <c r="E42" s="95"/>
      <c r="F42" s="95"/>
      <c r="G42" s="95"/>
      <c r="H42" s="95"/>
      <c r="I42" s="95"/>
      <c r="J42" s="95"/>
      <c r="K42" s="95"/>
      <c r="L42" s="95"/>
      <c r="M42" s="95"/>
      <c r="N42" s="95"/>
      <c r="O42" s="95"/>
      <c r="P42" s="95"/>
      <c r="Q42" s="95"/>
      <c r="R42" s="95"/>
    </row>
    <row r="43" spans="1:18" x14ac:dyDescent="0.25">
      <c r="A43" s="95"/>
      <c r="B43" s="95"/>
      <c r="C43" s="95"/>
      <c r="D43" s="95"/>
      <c r="E43" s="95"/>
      <c r="F43" s="95"/>
      <c r="G43" s="95"/>
      <c r="H43" s="95"/>
      <c r="I43" s="95"/>
      <c r="J43" s="95"/>
      <c r="K43" s="95"/>
      <c r="L43" s="95"/>
      <c r="M43" s="95"/>
      <c r="N43" s="95"/>
      <c r="O43" s="95"/>
      <c r="P43" s="95"/>
      <c r="Q43" s="95"/>
      <c r="R43" s="95"/>
    </row>
    <row r="44" spans="1:18" x14ac:dyDescent="0.25">
      <c r="A44" s="95"/>
    </row>
    <row r="45" spans="1:18" x14ac:dyDescent="0.25">
      <c r="A45" s="95"/>
    </row>
    <row r="46" spans="1:18" x14ac:dyDescent="0.25">
      <c r="A46" s="95"/>
    </row>
    <row r="47" spans="1:18" x14ac:dyDescent="0.25">
      <c r="A47" s="95"/>
    </row>
    <row r="48" spans="1:18" x14ac:dyDescent="0.25">
      <c r="A48" s="95"/>
    </row>
    <row r="49" spans="1:19" x14ac:dyDescent="0.25">
      <c r="C49" s="94"/>
      <c r="D49" s="94"/>
      <c r="E49" s="94"/>
      <c r="F49" s="96" t="s">
        <v>258</v>
      </c>
      <c r="G49" s="97">
        <f>SUM('services (annuel)'!I52:I83)</f>
        <v>0</v>
      </c>
      <c r="H49" s="94"/>
      <c r="I49" s="94"/>
      <c r="J49" s="94"/>
      <c r="K49" s="94"/>
      <c r="L49" s="94"/>
      <c r="M49" s="94"/>
      <c r="N49" s="94"/>
      <c r="O49" s="94"/>
      <c r="P49" s="94" t="s">
        <v>0</v>
      </c>
      <c r="Q49" s="98">
        <f>SUM('services (annuel)'!I52:I59,'services (annuel)'!I85:I92)</f>
        <v>0</v>
      </c>
      <c r="R49" s="98">
        <f>SUM('services (annuel)'!I52:I59,'services (annuel)'!I85:I92)</f>
        <v>0</v>
      </c>
      <c r="S49" s="94"/>
    </row>
    <row r="50" spans="1:19" x14ac:dyDescent="0.25">
      <c r="C50" s="94"/>
      <c r="D50" s="94"/>
      <c r="E50" s="94"/>
      <c r="F50" s="96" t="s">
        <v>75</v>
      </c>
      <c r="G50" s="97">
        <f>SUM('services (annuel)'!I85:I116)</f>
        <v>0</v>
      </c>
      <c r="H50" s="188"/>
      <c r="I50" s="188"/>
      <c r="J50" s="188"/>
      <c r="K50" s="188"/>
      <c r="L50" s="188"/>
      <c r="M50" s="188"/>
      <c r="N50" s="188"/>
      <c r="O50" s="188"/>
      <c r="P50" s="94" t="s">
        <v>1</v>
      </c>
      <c r="Q50" s="98">
        <f>SUM('services (annuel)'!I60:I67,'services (annuel)'!I93:I100,'services (annuel)'!I118:I125)+SUM('services (annuel)'!G23:G24)*36</f>
        <v>0</v>
      </c>
      <c r="R50" s="98">
        <f>SUM('services (annuel)'!I60:I67,'services (annuel)'!I93:I100,'services (annuel)'!I118:I125)</f>
        <v>0</v>
      </c>
    </row>
    <row r="51" spans="1:19" x14ac:dyDescent="0.25">
      <c r="C51" s="94"/>
      <c r="D51" s="94"/>
      <c r="E51" s="94"/>
      <c r="F51" s="96" t="s">
        <v>102</v>
      </c>
      <c r="G51" s="97">
        <f>SUM('services (annuel)'!I118:I141)</f>
        <v>0</v>
      </c>
      <c r="H51" s="188"/>
      <c r="I51" s="188"/>
      <c r="J51" s="188"/>
      <c r="K51" s="188"/>
      <c r="L51" s="188"/>
      <c r="M51" s="188"/>
      <c r="N51" s="188"/>
      <c r="O51" s="188"/>
      <c r="P51" s="94" t="s">
        <v>2</v>
      </c>
      <c r="Q51" s="98">
        <f>SUM('services (annuel)'!I68:I75,'services (annuel)'!I101:I108,'services (annuel)'!I126:I133)+SUM('services (annuel)'!G35:G36)*36</f>
        <v>0</v>
      </c>
      <c r="R51" s="98">
        <f>SUM('services (annuel)'!I68:I75,'services (annuel)'!I101:I108,'services (annuel)'!I126:I133)</f>
        <v>0</v>
      </c>
    </row>
    <row r="52" spans="1:19" x14ac:dyDescent="0.25">
      <c r="C52" s="94"/>
      <c r="D52" s="94"/>
      <c r="E52" s="94"/>
      <c r="F52" s="96" t="str">
        <f>'services (annuel)'!B23</f>
        <v>EdC1</v>
      </c>
      <c r="G52" s="95">
        <f>SUM('services (annuel)'!G23,'services (annuel)'!G35,'services (annuel)'!G47)*36</f>
        <v>0</v>
      </c>
      <c r="H52" s="188"/>
      <c r="I52" s="188"/>
      <c r="J52" s="188"/>
      <c r="K52" s="188"/>
      <c r="L52" s="188"/>
      <c r="M52" s="188"/>
      <c r="N52" s="188"/>
      <c r="O52" s="188"/>
      <c r="P52" s="94" t="s">
        <v>3</v>
      </c>
      <c r="Q52" s="98">
        <f>SUM('services (annuel)'!I76:I83,'services (annuel)'!I109:I116,'services (annuel)'!I134:I141)+SUM('services (annuel)'!G47:G48)*36</f>
        <v>0</v>
      </c>
      <c r="R52" s="98">
        <f>SUM('services (annuel)'!I76:I83,'services (annuel)'!I109:I116,'services (annuel)'!I134:I141)</f>
        <v>0</v>
      </c>
    </row>
    <row r="53" spans="1:19" x14ac:dyDescent="0.25">
      <c r="E53" s="188"/>
      <c r="F53" s="190" t="str">
        <f>'services (annuel)'!B24</f>
        <v>EdC2</v>
      </c>
      <c r="G53" s="189">
        <f>SUM('services (annuel)'!G24,'services (annuel)'!G36,'services (annuel)'!G48)*36</f>
        <v>0</v>
      </c>
      <c r="H53" s="188"/>
      <c r="I53" s="188"/>
      <c r="J53" s="188"/>
      <c r="K53" s="188"/>
      <c r="L53" s="188"/>
      <c r="M53" s="188"/>
      <c r="N53" s="188"/>
      <c r="O53" s="188"/>
      <c r="P53" s="188"/>
      <c r="Q53" s="189" t="s">
        <v>260</v>
      </c>
      <c r="R53" s="189" t="s">
        <v>259</v>
      </c>
    </row>
    <row r="56" spans="1:19" x14ac:dyDescent="0.25">
      <c r="C56" s="191"/>
      <c r="D56" s="191"/>
      <c r="E56" s="191"/>
      <c r="F56" s="192"/>
      <c r="G56" s="192"/>
      <c r="H56" s="191"/>
      <c r="I56" s="192"/>
      <c r="J56" s="192"/>
      <c r="K56" s="191"/>
      <c r="L56" s="192"/>
      <c r="M56" s="192"/>
    </row>
    <row r="57" spans="1:19" x14ac:dyDescent="0.25">
      <c r="A57" s="60"/>
      <c r="B57" s="60"/>
      <c r="C57" s="115" t="s">
        <v>258</v>
      </c>
      <c r="D57" s="115" t="s">
        <v>75</v>
      </c>
      <c r="E57" s="115" t="s">
        <v>102</v>
      </c>
      <c r="F57" s="115"/>
      <c r="G57" s="115"/>
      <c r="H57" s="115"/>
      <c r="I57" s="115"/>
      <c r="J57" s="115"/>
      <c r="K57" s="115"/>
      <c r="L57" s="115"/>
      <c r="M57" s="115"/>
      <c r="N57" s="115"/>
    </row>
    <row r="58" spans="1:19" x14ac:dyDescent="0.25">
      <c r="A58" s="60"/>
      <c r="B58" s="115" t="s">
        <v>0</v>
      </c>
      <c r="C58" s="60">
        <f>'services (annuel)'!I52</f>
        <v>0</v>
      </c>
      <c r="D58" s="60">
        <f>'services (annuel)'!I85</f>
        <v>0</v>
      </c>
    </row>
    <row r="59" spans="1:19" x14ac:dyDescent="0.25">
      <c r="A59" s="60"/>
      <c r="B59" s="115" t="s">
        <v>1</v>
      </c>
      <c r="C59" s="60">
        <f>'services (annuel)'!I60</f>
        <v>0</v>
      </c>
      <c r="D59" s="60">
        <f>'services (annuel)'!I93</f>
        <v>0</v>
      </c>
      <c r="E59" s="60">
        <f>'services (annuel)'!I118</f>
        <v>0</v>
      </c>
    </row>
    <row r="60" spans="1:19" x14ac:dyDescent="0.25">
      <c r="A60" s="60"/>
      <c r="B60" s="115" t="s">
        <v>2</v>
      </c>
      <c r="C60" s="60">
        <f>'services (annuel)'!I68</f>
        <v>0</v>
      </c>
      <c r="D60" s="60">
        <f>'services (annuel)'!I101</f>
        <v>0</v>
      </c>
      <c r="E60" s="60">
        <f>'services (annuel)'!I126</f>
        <v>0</v>
      </c>
    </row>
    <row r="61" spans="1:19" x14ac:dyDescent="0.25">
      <c r="A61" s="60"/>
      <c r="B61" s="115" t="s">
        <v>3</v>
      </c>
      <c r="C61" s="60">
        <f>'services (annuel)'!I76</f>
        <v>0</v>
      </c>
      <c r="D61" s="60">
        <f>'services (annuel)'!I109</f>
        <v>0</v>
      </c>
      <c r="E61" s="60">
        <f>'services (annuel)'!I134</f>
        <v>0</v>
      </c>
    </row>
  </sheetData>
  <sheetProtection selectLockedCells="1"/>
  <mergeCells count="2">
    <mergeCell ref="F2:L2"/>
    <mergeCell ref="F20:H20"/>
  </mergeCells>
  <printOptions horizontalCentered="1" verticalCentered="1"/>
  <pageMargins left="0.70866141732283472" right="0.70866141732283472" top="0.74803149606299213" bottom="0.74803149606299213" header="0.31496062992125984" footer="0.31496062992125984"/>
  <pageSetup paperSize="9" scale="8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6"/>
  <sheetViews>
    <sheetView showGridLines="0" zoomScaleNormal="100" zoomScalePageLayoutView="90" workbookViewId="0">
      <pane xSplit="2" ySplit="4" topLeftCell="C5" activePane="bottomRight" state="frozen"/>
      <selection pane="topRight"/>
      <selection pane="bottomLeft"/>
      <selection pane="bottomRight"/>
    </sheetView>
  </sheetViews>
  <sheetFormatPr baseColWidth="10" defaultColWidth="12.42578125" defaultRowHeight="12.75" x14ac:dyDescent="0.25"/>
  <cols>
    <col min="1" max="1" width="17.140625" style="61" customWidth="1"/>
    <col min="2" max="2" width="8.28515625" style="62" customWidth="1"/>
    <col min="3" max="3" width="12.85546875" style="62" customWidth="1"/>
    <col min="4" max="5" width="8.5703125" style="62" customWidth="1"/>
    <col min="6" max="8" width="6" style="62" customWidth="1"/>
    <col min="9" max="14" width="4.42578125" style="62" customWidth="1"/>
    <col min="15" max="15" width="2.85546875" style="62" customWidth="1"/>
    <col min="16" max="16" width="10.42578125" style="62" customWidth="1"/>
    <col min="17" max="17" width="8.28515625" style="162" customWidth="1"/>
    <col min="18" max="18" width="11.140625" style="61" customWidth="1"/>
    <col min="19" max="19" width="5.140625" style="61" customWidth="1"/>
    <col min="20" max="20" width="4" style="61" customWidth="1"/>
    <col min="21" max="16384" width="12.42578125" style="61"/>
  </cols>
  <sheetData>
    <row r="1" spans="1:21" s="91" customFormat="1" ht="15" customHeight="1" thickBot="1" x14ac:dyDescent="0.3">
      <c r="A1" s="108" t="s">
        <v>34</v>
      </c>
      <c r="B1" s="336">
        <f>Besoins!K20</f>
        <v>0</v>
      </c>
      <c r="C1" s="201">
        <v>36</v>
      </c>
      <c r="D1" s="201">
        <v>18</v>
      </c>
      <c r="E1" s="201">
        <v>18</v>
      </c>
      <c r="F1" s="201">
        <v>12</v>
      </c>
      <c r="G1" s="201">
        <v>12</v>
      </c>
      <c r="H1" s="201">
        <v>12</v>
      </c>
      <c r="I1" s="201">
        <f>I52</f>
        <v>6</v>
      </c>
      <c r="J1" s="201">
        <f t="shared" ref="J1:N1" si="0">J52</f>
        <v>6</v>
      </c>
      <c r="K1" s="201">
        <f t="shared" si="0"/>
        <v>6</v>
      </c>
      <c r="L1" s="201">
        <f t="shared" si="0"/>
        <v>6</v>
      </c>
      <c r="M1" s="201">
        <f t="shared" si="0"/>
        <v>6</v>
      </c>
      <c r="N1" s="201">
        <f t="shared" si="0"/>
        <v>6</v>
      </c>
      <c r="O1" s="62"/>
      <c r="P1" s="62"/>
      <c r="Q1" s="162"/>
      <c r="R1" s="61"/>
      <c r="S1" s="61"/>
      <c r="T1" s="61"/>
      <c r="U1" s="61"/>
    </row>
    <row r="2" spans="1:21" s="89" customFormat="1" ht="15" customHeight="1" thickBot="1" x14ac:dyDescent="0.3">
      <c r="A2" s="108" t="s">
        <v>118</v>
      </c>
      <c r="B2" s="90">
        <f>SUM(B147:O147)</f>
        <v>0</v>
      </c>
      <c r="C2" s="92"/>
      <c r="D2" s="92"/>
      <c r="E2" s="92"/>
      <c r="F2" s="92"/>
      <c r="G2" s="92"/>
      <c r="H2" s="92"/>
      <c r="I2" s="92"/>
      <c r="J2" s="92"/>
      <c r="K2" s="92"/>
      <c r="L2" s="92"/>
      <c r="M2" s="92"/>
      <c r="N2" s="92"/>
      <c r="O2" s="91"/>
      <c r="P2" s="549" t="s">
        <v>257</v>
      </c>
      <c r="Q2" s="543" t="s">
        <v>344</v>
      </c>
      <c r="R2" s="552" t="s">
        <v>345</v>
      </c>
      <c r="S2" s="91"/>
      <c r="T2" s="91"/>
      <c r="U2" s="91"/>
    </row>
    <row r="3" spans="1:21" s="89" customFormat="1" ht="15" customHeight="1" x14ac:dyDescent="0.25">
      <c r="A3" s="109" t="s">
        <v>119</v>
      </c>
      <c r="B3" s="90">
        <f>B1-B2</f>
        <v>0</v>
      </c>
      <c r="C3" s="541" t="s">
        <v>256</v>
      </c>
      <c r="D3" s="625" t="s">
        <v>276</v>
      </c>
      <c r="E3" s="626"/>
      <c r="F3" s="625" t="s">
        <v>275</v>
      </c>
      <c r="G3" s="629"/>
      <c r="H3" s="626"/>
      <c r="I3" s="625" t="s">
        <v>274</v>
      </c>
      <c r="J3" s="629"/>
      <c r="K3" s="629"/>
      <c r="L3" s="629"/>
      <c r="M3" s="629"/>
      <c r="N3" s="626"/>
      <c r="O3" s="102"/>
      <c r="P3" s="550"/>
      <c r="Q3" s="543"/>
      <c r="R3" s="553"/>
    </row>
    <row r="4" spans="1:21" ht="13.5" customHeight="1" thickBot="1" x14ac:dyDescent="0.3">
      <c r="A4" s="430" t="s">
        <v>343</v>
      </c>
      <c r="B4" s="418">
        <f>ROUND(Besoins!K20-Besoins!K18+1.1*(SUM(Besoins!C5:E6)+SUM(Besoins!D5:E6)-SUM(AG53:AG142)-P23-P24-P35-P36-P47-P48),2)</f>
        <v>0</v>
      </c>
      <c r="C4" s="542"/>
      <c r="D4" s="627"/>
      <c r="E4" s="628"/>
      <c r="F4" s="627"/>
      <c r="G4" s="630"/>
      <c r="H4" s="628"/>
      <c r="I4" s="627"/>
      <c r="J4" s="630"/>
      <c r="K4" s="630"/>
      <c r="L4" s="630"/>
      <c r="M4" s="630"/>
      <c r="N4" s="628"/>
      <c r="O4" s="102"/>
      <c r="P4" s="551"/>
      <c r="Q4" s="543"/>
      <c r="R4" s="554"/>
      <c r="S4" s="89"/>
      <c r="T4" s="89"/>
      <c r="U4" s="89"/>
    </row>
    <row r="5" spans="1:21" ht="13.5" customHeight="1" x14ac:dyDescent="0.2">
      <c r="A5" s="428" t="s">
        <v>346</v>
      </c>
      <c r="B5" s="235" t="s">
        <v>115</v>
      </c>
      <c r="C5" s="112"/>
      <c r="D5" s="600"/>
      <c r="E5" s="601"/>
      <c r="F5" s="600"/>
      <c r="G5" s="602"/>
      <c r="H5" s="601"/>
      <c r="I5" s="603"/>
      <c r="J5" s="604"/>
      <c r="K5" s="604"/>
      <c r="L5" s="604"/>
      <c r="M5" s="604"/>
      <c r="N5" s="605"/>
      <c r="O5" s="103"/>
      <c r="P5" s="233">
        <f>SUM($B5:O5)</f>
        <v>0</v>
      </c>
      <c r="Q5" s="391">
        <f>ROUND(AG53+AG86,2)</f>
        <v>0</v>
      </c>
      <c r="R5" s="606">
        <f>ROUND((R53+R86),2)</f>
        <v>0</v>
      </c>
      <c r="S5" s="544" t="s">
        <v>0</v>
      </c>
      <c r="T5" s="575" t="s">
        <v>273</v>
      </c>
    </row>
    <row r="6" spans="1:21" ht="13.5" customHeight="1" x14ac:dyDescent="0.25">
      <c r="A6" s="417" t="str">
        <f>"non pond. : "&amp;ROUND(B4/1.1,2)</f>
        <v>non pond. : 0</v>
      </c>
      <c r="B6" s="236" t="s">
        <v>114</v>
      </c>
      <c r="C6" s="113"/>
      <c r="D6" s="631"/>
      <c r="E6" s="632"/>
      <c r="F6" s="631"/>
      <c r="G6" s="633"/>
      <c r="H6" s="632"/>
      <c r="I6" s="618"/>
      <c r="J6" s="620"/>
      <c r="K6" s="620"/>
      <c r="L6" s="620"/>
      <c r="M6" s="620"/>
      <c r="N6" s="619"/>
      <c r="O6" s="103"/>
      <c r="P6" s="113">
        <f>SUM($B6:O6)</f>
        <v>0</v>
      </c>
      <c r="Q6" s="391">
        <f t="shared" ref="Q6:Q12" si="1">ROUND(AG54+AG87,2)</f>
        <v>0</v>
      </c>
      <c r="R6" s="607"/>
      <c r="S6" s="545"/>
      <c r="T6" s="575"/>
    </row>
    <row r="7" spans="1:21" ht="13.5" customHeight="1" x14ac:dyDescent="0.2">
      <c r="A7" s="427" t="s">
        <v>347</v>
      </c>
      <c r="B7" s="236" t="s">
        <v>113</v>
      </c>
      <c r="C7" s="113"/>
      <c r="D7" s="631"/>
      <c r="E7" s="632"/>
      <c r="F7" s="618"/>
      <c r="G7" s="620"/>
      <c r="H7" s="619"/>
      <c r="I7" s="618"/>
      <c r="J7" s="620"/>
      <c r="K7" s="620"/>
      <c r="L7" s="620"/>
      <c r="M7" s="620"/>
      <c r="N7" s="619"/>
      <c r="O7" s="103"/>
      <c r="P7" s="113">
        <f>SUM($B7:O7)</f>
        <v>0</v>
      </c>
      <c r="Q7" s="391">
        <f t="shared" si="1"/>
        <v>0</v>
      </c>
      <c r="R7" s="607"/>
      <c r="S7" s="545"/>
      <c r="T7" s="575"/>
    </row>
    <row r="8" spans="1:21" ht="13.5" customHeight="1" x14ac:dyDescent="0.25">
      <c r="A8" s="417" t="str">
        <f>"non pond. : "&amp;36*(Besoins!K20-Besoins!K18+1.1*(SUM(Besoins!C5:C6)+SUM(Besoins!C5:D6))-SUM(AG53:AG142)-(P23+P24+P35+P36+P47+P48))</f>
        <v>non pond. : 0</v>
      </c>
      <c r="B8" s="236" t="s">
        <v>112</v>
      </c>
      <c r="C8" s="140"/>
      <c r="D8" s="618"/>
      <c r="E8" s="619"/>
      <c r="F8" s="618"/>
      <c r="G8" s="620"/>
      <c r="H8" s="619"/>
      <c r="I8" s="618"/>
      <c r="J8" s="620"/>
      <c r="K8" s="620"/>
      <c r="L8" s="620"/>
      <c r="M8" s="620"/>
      <c r="N8" s="619"/>
      <c r="O8" s="103"/>
      <c r="P8" s="140">
        <f>SUM($B8:O8)</f>
        <v>0</v>
      </c>
      <c r="Q8" s="391">
        <f t="shared" si="1"/>
        <v>0</v>
      </c>
      <c r="R8" s="607"/>
      <c r="S8" s="545"/>
      <c r="T8" s="575"/>
    </row>
    <row r="9" spans="1:21" ht="13.5" customHeight="1" x14ac:dyDescent="0.25">
      <c r="A9" s="573" t="s">
        <v>255</v>
      </c>
      <c r="B9" s="236" t="s">
        <v>242</v>
      </c>
      <c r="C9" s="140"/>
      <c r="D9" s="618"/>
      <c r="E9" s="619"/>
      <c r="F9" s="618"/>
      <c r="G9" s="620"/>
      <c r="H9" s="619"/>
      <c r="I9" s="618"/>
      <c r="J9" s="620"/>
      <c r="K9" s="620"/>
      <c r="L9" s="620"/>
      <c r="M9" s="620"/>
      <c r="N9" s="619"/>
      <c r="O9" s="103"/>
      <c r="P9" s="140">
        <f>SUM($B9:O9)</f>
        <v>0</v>
      </c>
      <c r="Q9" s="391">
        <f t="shared" si="1"/>
        <v>0</v>
      </c>
      <c r="R9" s="607"/>
      <c r="S9" s="545"/>
      <c r="T9" s="575"/>
    </row>
    <row r="10" spans="1:21" ht="13.5" customHeight="1" x14ac:dyDescent="0.25">
      <c r="A10" s="573"/>
      <c r="B10" s="236" t="s">
        <v>241</v>
      </c>
      <c r="C10" s="140"/>
      <c r="D10" s="618"/>
      <c r="E10" s="619"/>
      <c r="F10" s="618"/>
      <c r="G10" s="620"/>
      <c r="H10" s="619"/>
      <c r="I10" s="618"/>
      <c r="J10" s="620"/>
      <c r="K10" s="620"/>
      <c r="L10" s="620"/>
      <c r="M10" s="620"/>
      <c r="N10" s="619"/>
      <c r="O10" s="103"/>
      <c r="P10" s="140">
        <f>SUM($B10:O10)</f>
        <v>0</v>
      </c>
      <c r="Q10" s="391">
        <f t="shared" si="1"/>
        <v>0</v>
      </c>
      <c r="R10" s="607"/>
      <c r="S10" s="545"/>
      <c r="T10" s="575"/>
    </row>
    <row r="11" spans="1:21" ht="13.5" customHeight="1" x14ac:dyDescent="0.25">
      <c r="A11" s="573"/>
      <c r="B11" s="236" t="s">
        <v>240</v>
      </c>
      <c r="C11" s="140"/>
      <c r="D11" s="618"/>
      <c r="E11" s="619"/>
      <c r="F11" s="618"/>
      <c r="G11" s="620"/>
      <c r="H11" s="619"/>
      <c r="I11" s="618"/>
      <c r="J11" s="620"/>
      <c r="K11" s="620"/>
      <c r="L11" s="620"/>
      <c r="M11" s="620"/>
      <c r="N11" s="619"/>
      <c r="O11" s="103"/>
      <c r="P11" s="140">
        <f>SUM($B11:O11)</f>
        <v>0</v>
      </c>
      <c r="Q11" s="391">
        <f t="shared" si="1"/>
        <v>0</v>
      </c>
      <c r="R11" s="607"/>
      <c r="S11" s="545"/>
      <c r="T11" s="575"/>
    </row>
    <row r="12" spans="1:21" ht="13.5" customHeight="1" thickBot="1" x14ac:dyDescent="0.3">
      <c r="A12" s="573"/>
      <c r="B12" s="237" t="s">
        <v>228</v>
      </c>
      <c r="C12" s="143"/>
      <c r="D12" s="621"/>
      <c r="E12" s="622"/>
      <c r="F12" s="621"/>
      <c r="G12" s="623"/>
      <c r="H12" s="622"/>
      <c r="I12" s="621"/>
      <c r="J12" s="623"/>
      <c r="K12" s="623"/>
      <c r="L12" s="623"/>
      <c r="M12" s="623"/>
      <c r="N12" s="622"/>
      <c r="O12" s="142"/>
      <c r="P12" s="143">
        <f>SUM($B12:O12)</f>
        <v>0</v>
      </c>
      <c r="Q12" s="391">
        <f t="shared" si="1"/>
        <v>0</v>
      </c>
      <c r="R12" s="607"/>
      <c r="S12" s="545"/>
      <c r="T12" s="575"/>
    </row>
    <row r="13" spans="1:21" ht="13.5" customHeight="1" x14ac:dyDescent="0.25">
      <c r="A13" s="573"/>
      <c r="B13" s="238" t="s">
        <v>251</v>
      </c>
      <c r="C13" s="151"/>
      <c r="D13" s="608"/>
      <c r="E13" s="610"/>
      <c r="F13" s="608"/>
      <c r="G13" s="609"/>
      <c r="H13" s="610"/>
      <c r="I13" s="608"/>
      <c r="J13" s="609"/>
      <c r="K13" s="609"/>
      <c r="L13" s="609"/>
      <c r="M13" s="609"/>
      <c r="N13" s="610"/>
      <c r="O13" s="145"/>
      <c r="P13" s="151">
        <f>SUM($B13:O13)</f>
        <v>0</v>
      </c>
      <c r="Q13" s="184"/>
      <c r="R13" s="185"/>
      <c r="S13" s="141"/>
      <c r="T13" s="575"/>
    </row>
    <row r="14" spans="1:21" ht="13.5" customHeight="1" thickBot="1" x14ac:dyDescent="0.3">
      <c r="A14" s="573"/>
      <c r="B14" s="239" t="s">
        <v>250</v>
      </c>
      <c r="C14" s="147"/>
      <c r="D14" s="611"/>
      <c r="E14" s="612"/>
      <c r="F14" s="611"/>
      <c r="G14" s="613"/>
      <c r="H14" s="612"/>
      <c r="I14" s="611"/>
      <c r="J14" s="613"/>
      <c r="K14" s="613"/>
      <c r="L14" s="613"/>
      <c r="M14" s="613"/>
      <c r="N14" s="612"/>
      <c r="O14" s="145"/>
      <c r="P14" s="147">
        <f>SUM($B14:O14)</f>
        <v>0</v>
      </c>
      <c r="Q14" s="184"/>
      <c r="R14" s="186"/>
      <c r="S14" s="141"/>
      <c r="T14" s="575"/>
    </row>
    <row r="15" spans="1:21" ht="13.5" customHeight="1" x14ac:dyDescent="0.25">
      <c r="A15" s="573"/>
      <c r="B15" s="240" t="s">
        <v>111</v>
      </c>
      <c r="C15" s="112"/>
      <c r="D15" s="600"/>
      <c r="E15" s="601"/>
      <c r="F15" s="600"/>
      <c r="G15" s="602"/>
      <c r="H15" s="601"/>
      <c r="I15" s="603"/>
      <c r="J15" s="604"/>
      <c r="K15" s="604"/>
      <c r="L15" s="604"/>
      <c r="M15" s="604"/>
      <c r="N15" s="605"/>
      <c r="O15" s="103"/>
      <c r="P15" s="112">
        <f>SUM($B15:O15)</f>
        <v>0</v>
      </c>
      <c r="Q15" s="391">
        <f>ROUND(AG61+AG94+AG119,2)</f>
        <v>0</v>
      </c>
      <c r="R15" s="614">
        <f>ROUND((R61+R94+R119),2)</f>
        <v>0</v>
      </c>
      <c r="S15" s="545" t="s">
        <v>1</v>
      </c>
      <c r="T15" s="575"/>
    </row>
    <row r="16" spans="1:21" ht="13.5" customHeight="1" x14ac:dyDescent="0.25">
      <c r="A16" s="573"/>
      <c r="B16" s="236" t="s">
        <v>110</v>
      </c>
      <c r="C16" s="113"/>
      <c r="D16" s="631"/>
      <c r="E16" s="632"/>
      <c r="F16" s="631"/>
      <c r="G16" s="633"/>
      <c r="H16" s="632"/>
      <c r="I16" s="618"/>
      <c r="J16" s="620"/>
      <c r="K16" s="620"/>
      <c r="L16" s="620"/>
      <c r="M16" s="620"/>
      <c r="N16" s="619"/>
      <c r="O16" s="103"/>
      <c r="P16" s="113">
        <f>SUM($B16:O16)</f>
        <v>0</v>
      </c>
      <c r="Q16" s="391">
        <f t="shared" ref="Q16:Q22" si="2">ROUND(AG62+AG95+AG120,2)</f>
        <v>0</v>
      </c>
      <c r="R16" s="615"/>
      <c r="S16" s="545"/>
      <c r="T16" s="575"/>
    </row>
    <row r="17" spans="1:22" ht="13.5" customHeight="1" x14ac:dyDescent="0.25">
      <c r="A17" s="573"/>
      <c r="B17" s="236" t="s">
        <v>109</v>
      </c>
      <c r="C17" s="113"/>
      <c r="D17" s="631"/>
      <c r="E17" s="632"/>
      <c r="F17" s="618"/>
      <c r="G17" s="620"/>
      <c r="H17" s="619"/>
      <c r="I17" s="618"/>
      <c r="J17" s="620"/>
      <c r="K17" s="620"/>
      <c r="L17" s="620"/>
      <c r="M17" s="620"/>
      <c r="N17" s="619"/>
      <c r="O17" s="103"/>
      <c r="P17" s="113">
        <f>SUM($B17:O17)</f>
        <v>0</v>
      </c>
      <c r="Q17" s="391">
        <f t="shared" si="2"/>
        <v>0</v>
      </c>
      <c r="R17" s="615"/>
      <c r="S17" s="545"/>
      <c r="T17" s="575"/>
    </row>
    <row r="18" spans="1:22" ht="13.5" customHeight="1" x14ac:dyDescent="0.25">
      <c r="A18" s="573"/>
      <c r="B18" s="236" t="s">
        <v>108</v>
      </c>
      <c r="C18" s="113"/>
      <c r="D18" s="618"/>
      <c r="E18" s="619"/>
      <c r="F18" s="618"/>
      <c r="G18" s="620"/>
      <c r="H18" s="619"/>
      <c r="I18" s="618"/>
      <c r="J18" s="620"/>
      <c r="K18" s="620"/>
      <c r="L18" s="620"/>
      <c r="M18" s="620"/>
      <c r="N18" s="619"/>
      <c r="O18" s="103"/>
      <c r="P18" s="113">
        <f>SUM($B18:O18)</f>
        <v>0</v>
      </c>
      <c r="Q18" s="391">
        <f t="shared" si="2"/>
        <v>0</v>
      </c>
      <c r="R18" s="615"/>
      <c r="S18" s="545"/>
      <c r="T18" s="575"/>
    </row>
    <row r="19" spans="1:22" ht="13.5" customHeight="1" x14ac:dyDescent="0.25">
      <c r="A19" s="573"/>
      <c r="B19" s="236" t="s">
        <v>237</v>
      </c>
      <c r="C19" s="113"/>
      <c r="D19" s="618"/>
      <c r="E19" s="619"/>
      <c r="F19" s="618"/>
      <c r="G19" s="620"/>
      <c r="H19" s="619"/>
      <c r="I19" s="618"/>
      <c r="J19" s="620"/>
      <c r="K19" s="620"/>
      <c r="L19" s="620"/>
      <c r="M19" s="620"/>
      <c r="N19" s="619"/>
      <c r="O19" s="103"/>
      <c r="P19" s="113">
        <f>SUM($B19:O19)</f>
        <v>0</v>
      </c>
      <c r="Q19" s="391">
        <f t="shared" si="2"/>
        <v>0</v>
      </c>
      <c r="R19" s="615"/>
      <c r="S19" s="545"/>
      <c r="T19" s="575"/>
    </row>
    <row r="20" spans="1:22" ht="13.5" customHeight="1" x14ac:dyDescent="0.25">
      <c r="A20" s="573"/>
      <c r="B20" s="236" t="s">
        <v>236</v>
      </c>
      <c r="C20" s="113"/>
      <c r="D20" s="618"/>
      <c r="E20" s="619"/>
      <c r="F20" s="618"/>
      <c r="G20" s="620"/>
      <c r="H20" s="619"/>
      <c r="I20" s="618"/>
      <c r="J20" s="620"/>
      <c r="K20" s="620"/>
      <c r="L20" s="620"/>
      <c r="M20" s="620"/>
      <c r="N20" s="619"/>
      <c r="O20" s="103"/>
      <c r="P20" s="113">
        <f>SUM($B20:O20)</f>
        <v>0</v>
      </c>
      <c r="Q20" s="391">
        <f t="shared" si="2"/>
        <v>0</v>
      </c>
      <c r="R20" s="615"/>
      <c r="S20" s="545"/>
      <c r="T20" s="575"/>
    </row>
    <row r="21" spans="1:22" ht="13.5" customHeight="1" x14ac:dyDescent="0.25">
      <c r="A21" s="573"/>
      <c r="B21" s="236" t="s">
        <v>235</v>
      </c>
      <c r="C21" s="113"/>
      <c r="D21" s="618"/>
      <c r="E21" s="619"/>
      <c r="F21" s="618"/>
      <c r="G21" s="620"/>
      <c r="H21" s="619"/>
      <c r="I21" s="618"/>
      <c r="J21" s="620"/>
      <c r="K21" s="620"/>
      <c r="L21" s="620"/>
      <c r="M21" s="620"/>
      <c r="N21" s="619"/>
      <c r="O21" s="103"/>
      <c r="P21" s="113">
        <f>SUM($B21:O21)</f>
        <v>0</v>
      </c>
      <c r="Q21" s="391">
        <f t="shared" si="2"/>
        <v>0</v>
      </c>
      <c r="R21" s="615"/>
      <c r="S21" s="545"/>
      <c r="T21" s="575"/>
    </row>
    <row r="22" spans="1:22" ht="13.5" customHeight="1" thickBot="1" x14ac:dyDescent="0.3">
      <c r="A22" s="573"/>
      <c r="B22" s="237" t="s">
        <v>228</v>
      </c>
      <c r="C22" s="150"/>
      <c r="D22" s="621"/>
      <c r="E22" s="622"/>
      <c r="F22" s="621"/>
      <c r="G22" s="623"/>
      <c r="H22" s="622"/>
      <c r="I22" s="621"/>
      <c r="J22" s="623"/>
      <c r="K22" s="623"/>
      <c r="L22" s="623"/>
      <c r="M22" s="623"/>
      <c r="N22" s="622"/>
      <c r="O22" s="142"/>
      <c r="P22" s="150">
        <f>SUM($B22:O22)</f>
        <v>0</v>
      </c>
      <c r="Q22" s="391">
        <f t="shared" si="2"/>
        <v>0</v>
      </c>
      <c r="R22" s="615"/>
      <c r="S22" s="545"/>
      <c r="T22" s="575"/>
    </row>
    <row r="23" spans="1:22" ht="13.5" customHeight="1" x14ac:dyDescent="0.25">
      <c r="A23" s="573"/>
      <c r="B23" s="339" t="s">
        <v>253</v>
      </c>
      <c r="C23" s="246"/>
      <c r="D23" s="616"/>
      <c r="E23" s="617"/>
      <c r="F23" s="616"/>
      <c r="G23" s="624"/>
      <c r="H23" s="617"/>
      <c r="I23" s="616"/>
      <c r="J23" s="624"/>
      <c r="K23" s="624"/>
      <c r="L23" s="624"/>
      <c r="M23" s="624"/>
      <c r="N23" s="617"/>
      <c r="O23" s="247"/>
      <c r="P23" s="246">
        <f>SUM($B23:O23)</f>
        <v>0</v>
      </c>
      <c r="Q23" s="184"/>
      <c r="R23" s="185"/>
      <c r="S23" s="141"/>
      <c r="T23" s="575"/>
    </row>
    <row r="24" spans="1:22" ht="13.5" customHeight="1" x14ac:dyDescent="0.25">
      <c r="A24" s="573"/>
      <c r="B24" s="339" t="s">
        <v>252</v>
      </c>
      <c r="C24" s="249"/>
      <c r="D24" s="634"/>
      <c r="E24" s="635"/>
      <c r="F24" s="634"/>
      <c r="G24" s="636"/>
      <c r="H24" s="635"/>
      <c r="I24" s="634"/>
      <c r="J24" s="636"/>
      <c r="K24" s="636"/>
      <c r="L24" s="636"/>
      <c r="M24" s="636"/>
      <c r="N24" s="635"/>
      <c r="O24" s="250"/>
      <c r="P24" s="249">
        <f>SUM($B24:O24)</f>
        <v>0</v>
      </c>
      <c r="Q24" s="184"/>
      <c r="R24" s="107"/>
      <c r="S24" s="141"/>
      <c r="T24" s="575"/>
    </row>
    <row r="25" spans="1:22" ht="13.5" customHeight="1" x14ac:dyDescent="0.25">
      <c r="A25" s="573"/>
      <c r="B25" s="340" t="s">
        <v>251</v>
      </c>
      <c r="C25" s="146"/>
      <c r="D25" s="608"/>
      <c r="E25" s="610"/>
      <c r="F25" s="608"/>
      <c r="G25" s="609"/>
      <c r="H25" s="610"/>
      <c r="I25" s="608"/>
      <c r="J25" s="609"/>
      <c r="K25" s="609"/>
      <c r="L25" s="609"/>
      <c r="M25" s="609"/>
      <c r="N25" s="610"/>
      <c r="O25" s="145"/>
      <c r="P25" s="146">
        <f>SUM($B25:O25)</f>
        <v>0</v>
      </c>
      <c r="Q25" s="184"/>
      <c r="R25" s="107"/>
      <c r="S25" s="141"/>
      <c r="T25" s="575"/>
    </row>
    <row r="26" spans="1:22" ht="13.5" customHeight="1" thickBot="1" x14ac:dyDescent="0.3">
      <c r="A26" s="573"/>
      <c r="B26" s="341" t="s">
        <v>250</v>
      </c>
      <c r="C26" s="147"/>
      <c r="D26" s="611"/>
      <c r="E26" s="612"/>
      <c r="F26" s="611"/>
      <c r="G26" s="613"/>
      <c r="H26" s="612"/>
      <c r="I26" s="611"/>
      <c r="J26" s="613"/>
      <c r="K26" s="613"/>
      <c r="L26" s="613"/>
      <c r="M26" s="613"/>
      <c r="N26" s="612"/>
      <c r="O26" s="145"/>
      <c r="P26" s="147">
        <f>SUM($B26:O26)</f>
        <v>0</v>
      </c>
      <c r="Q26" s="184"/>
      <c r="R26" s="186"/>
      <c r="S26" s="141"/>
      <c r="T26" s="575"/>
      <c r="V26" s="88"/>
    </row>
    <row r="27" spans="1:22" ht="13.5" customHeight="1" x14ac:dyDescent="0.25">
      <c r="A27" s="573"/>
      <c r="B27" s="240" t="s">
        <v>107</v>
      </c>
      <c r="C27" s="112"/>
      <c r="D27" s="600"/>
      <c r="E27" s="601"/>
      <c r="F27" s="600"/>
      <c r="G27" s="602"/>
      <c r="H27" s="601"/>
      <c r="I27" s="603"/>
      <c r="J27" s="604"/>
      <c r="K27" s="604"/>
      <c r="L27" s="604"/>
      <c r="M27" s="604"/>
      <c r="N27" s="605"/>
      <c r="O27" s="103"/>
      <c r="P27" s="112">
        <f>SUM($B27:O27)</f>
        <v>0</v>
      </c>
      <c r="Q27" s="391">
        <f>ROUND(AG69+AG102+AG127,2)</f>
        <v>0</v>
      </c>
      <c r="R27" s="637">
        <f>ROUND((R69+R102+R127),2)</f>
        <v>0</v>
      </c>
      <c r="S27" s="545" t="s">
        <v>2</v>
      </c>
      <c r="T27" s="575"/>
    </row>
    <row r="28" spans="1:22" ht="13.5" customHeight="1" x14ac:dyDescent="0.25">
      <c r="A28" s="573"/>
      <c r="B28" s="236" t="s">
        <v>100</v>
      </c>
      <c r="C28" s="113"/>
      <c r="D28" s="631"/>
      <c r="E28" s="632"/>
      <c r="F28" s="631"/>
      <c r="G28" s="633"/>
      <c r="H28" s="632"/>
      <c r="I28" s="618"/>
      <c r="J28" s="620"/>
      <c r="K28" s="620"/>
      <c r="L28" s="620"/>
      <c r="M28" s="620"/>
      <c r="N28" s="619"/>
      <c r="O28" s="103"/>
      <c r="P28" s="113">
        <f>SUM($B28:O28)</f>
        <v>0</v>
      </c>
      <c r="Q28" s="391">
        <f t="shared" ref="Q28:Q34" si="3">ROUND(AG70+AG103+AG128,2)</f>
        <v>0</v>
      </c>
      <c r="R28" s="638"/>
      <c r="S28" s="545"/>
      <c r="T28" s="575"/>
    </row>
    <row r="29" spans="1:22" ht="13.5" customHeight="1" x14ac:dyDescent="0.25">
      <c r="A29" s="573"/>
      <c r="B29" s="236" t="s">
        <v>101</v>
      </c>
      <c r="C29" s="113"/>
      <c r="D29" s="631"/>
      <c r="E29" s="632"/>
      <c r="F29" s="618"/>
      <c r="G29" s="620"/>
      <c r="H29" s="619"/>
      <c r="I29" s="618"/>
      <c r="J29" s="620"/>
      <c r="K29" s="620"/>
      <c r="L29" s="620"/>
      <c r="M29" s="620"/>
      <c r="N29" s="619"/>
      <c r="O29" s="103"/>
      <c r="P29" s="113">
        <f>SUM($B29:O29)</f>
        <v>0</v>
      </c>
      <c r="Q29" s="391">
        <f t="shared" si="3"/>
        <v>0</v>
      </c>
      <c r="R29" s="638"/>
      <c r="S29" s="545"/>
      <c r="T29" s="575"/>
    </row>
    <row r="30" spans="1:22" ht="13.5" customHeight="1" x14ac:dyDescent="0.25">
      <c r="A30" s="573"/>
      <c r="B30" s="236" t="s">
        <v>106</v>
      </c>
      <c r="C30" s="113"/>
      <c r="D30" s="618"/>
      <c r="E30" s="619"/>
      <c r="F30" s="618"/>
      <c r="G30" s="620"/>
      <c r="H30" s="619"/>
      <c r="I30" s="618"/>
      <c r="J30" s="620"/>
      <c r="K30" s="620"/>
      <c r="L30" s="620"/>
      <c r="M30" s="620"/>
      <c r="N30" s="619"/>
      <c r="O30" s="103"/>
      <c r="P30" s="113">
        <f>SUM($B30:O30)</f>
        <v>0</v>
      </c>
      <c r="Q30" s="391">
        <f t="shared" si="3"/>
        <v>0</v>
      </c>
      <c r="R30" s="638"/>
      <c r="S30" s="545"/>
      <c r="T30" s="575"/>
    </row>
    <row r="31" spans="1:22" ht="13.5" customHeight="1" x14ac:dyDescent="0.25">
      <c r="A31" s="573"/>
      <c r="B31" s="236" t="s">
        <v>234</v>
      </c>
      <c r="C31" s="113"/>
      <c r="D31" s="618"/>
      <c r="E31" s="619"/>
      <c r="F31" s="618"/>
      <c r="G31" s="620"/>
      <c r="H31" s="619"/>
      <c r="I31" s="618"/>
      <c r="J31" s="620"/>
      <c r="K31" s="620"/>
      <c r="L31" s="620"/>
      <c r="M31" s="620"/>
      <c r="N31" s="619"/>
      <c r="O31" s="103"/>
      <c r="P31" s="113">
        <f>SUM($B31:O31)</f>
        <v>0</v>
      </c>
      <c r="Q31" s="391">
        <f t="shared" si="3"/>
        <v>0</v>
      </c>
      <c r="R31" s="638"/>
      <c r="S31" s="545"/>
      <c r="T31" s="575"/>
    </row>
    <row r="32" spans="1:22" ht="13.5" customHeight="1" x14ac:dyDescent="0.25">
      <c r="A32" s="573"/>
      <c r="B32" s="236" t="s">
        <v>233</v>
      </c>
      <c r="C32" s="113"/>
      <c r="D32" s="618"/>
      <c r="E32" s="619"/>
      <c r="F32" s="618"/>
      <c r="G32" s="620"/>
      <c r="H32" s="619"/>
      <c r="I32" s="618"/>
      <c r="J32" s="620"/>
      <c r="K32" s="620"/>
      <c r="L32" s="620"/>
      <c r="M32" s="620"/>
      <c r="N32" s="619"/>
      <c r="O32" s="103"/>
      <c r="P32" s="113">
        <f>SUM($B32:O32)</f>
        <v>0</v>
      </c>
      <c r="Q32" s="391">
        <f t="shared" si="3"/>
        <v>0</v>
      </c>
      <c r="R32" s="638"/>
      <c r="S32" s="545"/>
      <c r="T32" s="575"/>
    </row>
    <row r="33" spans="1:20" ht="13.5" customHeight="1" x14ac:dyDescent="0.25">
      <c r="A33" s="573"/>
      <c r="B33" s="236" t="s">
        <v>232</v>
      </c>
      <c r="C33" s="113"/>
      <c r="D33" s="618"/>
      <c r="E33" s="619"/>
      <c r="F33" s="618"/>
      <c r="G33" s="620"/>
      <c r="H33" s="619"/>
      <c r="I33" s="618"/>
      <c r="J33" s="620"/>
      <c r="K33" s="620"/>
      <c r="L33" s="620"/>
      <c r="M33" s="620"/>
      <c r="N33" s="619"/>
      <c r="O33" s="103"/>
      <c r="P33" s="113">
        <f>SUM($B33:O33)</f>
        <v>0</v>
      </c>
      <c r="Q33" s="391">
        <f t="shared" si="3"/>
        <v>0</v>
      </c>
      <c r="R33" s="638"/>
      <c r="S33" s="545"/>
      <c r="T33" s="575"/>
    </row>
    <row r="34" spans="1:20" ht="13.5" customHeight="1" thickBot="1" x14ac:dyDescent="0.3">
      <c r="A34" s="573"/>
      <c r="B34" s="237" t="s">
        <v>228</v>
      </c>
      <c r="C34" s="150"/>
      <c r="D34" s="621"/>
      <c r="E34" s="622"/>
      <c r="F34" s="621"/>
      <c r="G34" s="623"/>
      <c r="H34" s="622"/>
      <c r="I34" s="621"/>
      <c r="J34" s="623"/>
      <c r="K34" s="623"/>
      <c r="L34" s="623"/>
      <c r="M34" s="623"/>
      <c r="N34" s="622"/>
      <c r="O34" s="142"/>
      <c r="P34" s="150">
        <f>SUM($B34:O34)</f>
        <v>0</v>
      </c>
      <c r="Q34" s="391">
        <f t="shared" si="3"/>
        <v>0</v>
      </c>
      <c r="R34" s="638"/>
      <c r="S34" s="545"/>
      <c r="T34" s="575"/>
    </row>
    <row r="35" spans="1:20" ht="13.5" customHeight="1" x14ac:dyDescent="0.25">
      <c r="A35" s="573"/>
      <c r="B35" s="252" t="str">
        <f>B23</f>
        <v>EdC1</v>
      </c>
      <c r="C35" s="246"/>
      <c r="D35" s="616"/>
      <c r="E35" s="617"/>
      <c r="F35" s="616"/>
      <c r="G35" s="624"/>
      <c r="H35" s="617"/>
      <c r="I35" s="616"/>
      <c r="J35" s="624"/>
      <c r="K35" s="624"/>
      <c r="L35" s="624"/>
      <c r="M35" s="624"/>
      <c r="N35" s="617"/>
      <c r="O35" s="247"/>
      <c r="P35" s="246">
        <f>SUM($B35:O35)</f>
        <v>0</v>
      </c>
      <c r="Q35" s="184"/>
      <c r="R35" s="185"/>
      <c r="S35" s="141"/>
      <c r="T35" s="575"/>
    </row>
    <row r="36" spans="1:20" ht="13.5" customHeight="1" x14ac:dyDescent="0.25">
      <c r="A36" s="573"/>
      <c r="B36" s="251" t="str">
        <f>B24</f>
        <v>EdC2</v>
      </c>
      <c r="C36" s="249"/>
      <c r="D36" s="634"/>
      <c r="E36" s="635"/>
      <c r="F36" s="634"/>
      <c r="G36" s="636"/>
      <c r="H36" s="635"/>
      <c r="I36" s="634"/>
      <c r="J36" s="636"/>
      <c r="K36" s="636"/>
      <c r="L36" s="636"/>
      <c r="M36" s="636"/>
      <c r="N36" s="635"/>
      <c r="O36" s="250"/>
      <c r="P36" s="249">
        <f>SUM($B36:O36)</f>
        <v>0</v>
      </c>
      <c r="Q36" s="184"/>
      <c r="R36" s="107"/>
      <c r="S36" s="141"/>
      <c r="T36" s="575"/>
    </row>
    <row r="37" spans="1:20" ht="13.5" customHeight="1" x14ac:dyDescent="0.25">
      <c r="A37" s="573"/>
      <c r="B37" s="238" t="str">
        <f>B25</f>
        <v>Spécif1</v>
      </c>
      <c r="C37" s="146"/>
      <c r="D37" s="608"/>
      <c r="E37" s="610"/>
      <c r="F37" s="608"/>
      <c r="G37" s="609"/>
      <c r="H37" s="610"/>
      <c r="I37" s="608"/>
      <c r="J37" s="609"/>
      <c r="K37" s="609"/>
      <c r="L37" s="609"/>
      <c r="M37" s="609"/>
      <c r="N37" s="610"/>
      <c r="O37" s="145"/>
      <c r="P37" s="146">
        <f>SUM($B37:O37)</f>
        <v>0</v>
      </c>
      <c r="Q37" s="184"/>
      <c r="R37" s="107"/>
      <c r="S37" s="141"/>
      <c r="T37" s="575"/>
    </row>
    <row r="38" spans="1:20" ht="13.5" customHeight="1" thickBot="1" x14ac:dyDescent="0.3">
      <c r="A38" s="573"/>
      <c r="B38" s="239" t="str">
        <f>B26</f>
        <v>Spécif2</v>
      </c>
      <c r="C38" s="147"/>
      <c r="D38" s="611"/>
      <c r="E38" s="612"/>
      <c r="F38" s="611"/>
      <c r="G38" s="613"/>
      <c r="H38" s="612"/>
      <c r="I38" s="611"/>
      <c r="J38" s="613"/>
      <c r="K38" s="613"/>
      <c r="L38" s="613"/>
      <c r="M38" s="613"/>
      <c r="N38" s="612"/>
      <c r="O38" s="145"/>
      <c r="P38" s="147">
        <f>SUM($B38:O38)</f>
        <v>0</v>
      </c>
      <c r="Q38" s="184"/>
      <c r="R38" s="186"/>
      <c r="S38" s="141"/>
      <c r="T38" s="575"/>
    </row>
    <row r="39" spans="1:20" ht="13.5" customHeight="1" x14ac:dyDescent="0.25">
      <c r="A39" s="573"/>
      <c r="B39" s="240" t="s">
        <v>98</v>
      </c>
      <c r="C39" s="112"/>
      <c r="D39" s="600"/>
      <c r="E39" s="601"/>
      <c r="F39" s="600"/>
      <c r="G39" s="602"/>
      <c r="H39" s="601"/>
      <c r="I39" s="603"/>
      <c r="J39" s="604"/>
      <c r="K39" s="604"/>
      <c r="L39" s="604"/>
      <c r="M39" s="604"/>
      <c r="N39" s="605"/>
      <c r="O39" s="103"/>
      <c r="P39" s="112">
        <f>SUM($B39:O39)</f>
        <v>0</v>
      </c>
      <c r="Q39" s="391">
        <f>ROUND(AG77+AG110+AG135,2)</f>
        <v>0</v>
      </c>
      <c r="R39" s="639">
        <f>ROUND((R77+R110+R135),2)</f>
        <v>0</v>
      </c>
      <c r="S39" s="545" t="s">
        <v>3</v>
      </c>
      <c r="T39" s="575"/>
    </row>
    <row r="40" spans="1:20" ht="13.5" customHeight="1" x14ac:dyDescent="0.25">
      <c r="A40" s="573"/>
      <c r="B40" s="236" t="s">
        <v>99</v>
      </c>
      <c r="C40" s="113"/>
      <c r="D40" s="631"/>
      <c r="E40" s="632"/>
      <c r="F40" s="631"/>
      <c r="G40" s="633"/>
      <c r="H40" s="632"/>
      <c r="I40" s="618"/>
      <c r="J40" s="620"/>
      <c r="K40" s="620"/>
      <c r="L40" s="620"/>
      <c r="M40" s="620"/>
      <c r="N40" s="619"/>
      <c r="O40" s="103"/>
      <c r="P40" s="113">
        <f>SUM($B40:O40)</f>
        <v>0</v>
      </c>
      <c r="Q40" s="391">
        <f t="shared" ref="Q40:Q46" si="4">ROUND(AG78+AG111+AG136,2)</f>
        <v>0</v>
      </c>
      <c r="R40" s="639"/>
      <c r="S40" s="545"/>
      <c r="T40" s="575"/>
    </row>
    <row r="41" spans="1:20" ht="13.5" customHeight="1" x14ac:dyDescent="0.25">
      <c r="A41" s="573"/>
      <c r="B41" s="236" t="s">
        <v>97</v>
      </c>
      <c r="C41" s="113"/>
      <c r="D41" s="631"/>
      <c r="E41" s="632"/>
      <c r="F41" s="618"/>
      <c r="G41" s="620"/>
      <c r="H41" s="619"/>
      <c r="I41" s="618"/>
      <c r="J41" s="620"/>
      <c r="K41" s="620"/>
      <c r="L41" s="620"/>
      <c r="M41" s="620"/>
      <c r="N41" s="619"/>
      <c r="O41" s="103"/>
      <c r="P41" s="113">
        <f>SUM($B41:O41)</f>
        <v>0</v>
      </c>
      <c r="Q41" s="391">
        <f t="shared" si="4"/>
        <v>0</v>
      </c>
      <c r="R41" s="639"/>
      <c r="S41" s="545"/>
      <c r="T41" s="575"/>
    </row>
    <row r="42" spans="1:20" ht="13.5" customHeight="1" x14ac:dyDescent="0.25">
      <c r="A42" s="573"/>
      <c r="B42" s="236" t="s">
        <v>96</v>
      </c>
      <c r="C42" s="113"/>
      <c r="D42" s="618"/>
      <c r="E42" s="619"/>
      <c r="F42" s="618"/>
      <c r="G42" s="620"/>
      <c r="H42" s="619"/>
      <c r="I42" s="618"/>
      <c r="J42" s="620"/>
      <c r="K42" s="620"/>
      <c r="L42" s="620"/>
      <c r="M42" s="620"/>
      <c r="N42" s="619"/>
      <c r="O42" s="103"/>
      <c r="P42" s="113">
        <f>SUM($B42:O42)</f>
        <v>0</v>
      </c>
      <c r="Q42" s="391">
        <f t="shared" si="4"/>
        <v>0</v>
      </c>
      <c r="R42" s="639"/>
      <c r="S42" s="545"/>
      <c r="T42" s="575"/>
    </row>
    <row r="43" spans="1:20" ht="13.5" customHeight="1" x14ac:dyDescent="0.25">
      <c r="A43" s="573"/>
      <c r="B43" s="236" t="s">
        <v>231</v>
      </c>
      <c r="C43" s="113"/>
      <c r="D43" s="618"/>
      <c r="E43" s="619"/>
      <c r="F43" s="618"/>
      <c r="G43" s="620"/>
      <c r="H43" s="619"/>
      <c r="I43" s="618"/>
      <c r="J43" s="620"/>
      <c r="K43" s="620"/>
      <c r="L43" s="620"/>
      <c r="M43" s="620"/>
      <c r="N43" s="619"/>
      <c r="O43" s="103"/>
      <c r="P43" s="113">
        <f>SUM($B43:O43)</f>
        <v>0</v>
      </c>
      <c r="Q43" s="391">
        <f t="shared" si="4"/>
        <v>0</v>
      </c>
      <c r="R43" s="639"/>
      <c r="S43" s="545"/>
      <c r="T43" s="575"/>
    </row>
    <row r="44" spans="1:20" ht="13.5" customHeight="1" x14ac:dyDescent="0.25">
      <c r="A44" s="573"/>
      <c r="B44" s="236" t="s">
        <v>230</v>
      </c>
      <c r="C44" s="113"/>
      <c r="D44" s="618"/>
      <c r="E44" s="619"/>
      <c r="F44" s="618"/>
      <c r="G44" s="620"/>
      <c r="H44" s="619"/>
      <c r="I44" s="618"/>
      <c r="J44" s="620"/>
      <c r="K44" s="620"/>
      <c r="L44" s="620"/>
      <c r="M44" s="620"/>
      <c r="N44" s="619"/>
      <c r="O44" s="103"/>
      <c r="P44" s="113">
        <f>SUM($B44:O44)</f>
        <v>0</v>
      </c>
      <c r="Q44" s="391">
        <f t="shared" si="4"/>
        <v>0</v>
      </c>
      <c r="R44" s="639"/>
      <c r="S44" s="545"/>
      <c r="T44" s="575"/>
    </row>
    <row r="45" spans="1:20" ht="13.5" customHeight="1" x14ac:dyDescent="0.25">
      <c r="A45" s="573"/>
      <c r="B45" s="236" t="s">
        <v>245</v>
      </c>
      <c r="C45" s="113"/>
      <c r="D45" s="618"/>
      <c r="E45" s="619"/>
      <c r="F45" s="618"/>
      <c r="G45" s="620"/>
      <c r="H45" s="619"/>
      <c r="I45" s="618"/>
      <c r="J45" s="620"/>
      <c r="K45" s="620"/>
      <c r="L45" s="620"/>
      <c r="M45" s="620"/>
      <c r="N45" s="619"/>
      <c r="O45" s="103"/>
      <c r="P45" s="113">
        <f>SUM($B45:O45)</f>
        <v>0</v>
      </c>
      <c r="Q45" s="391">
        <f t="shared" si="4"/>
        <v>0</v>
      </c>
      <c r="R45" s="639"/>
      <c r="S45" s="545"/>
      <c r="T45" s="575"/>
    </row>
    <row r="46" spans="1:20" ht="13.5" customHeight="1" thickBot="1" x14ac:dyDescent="0.3">
      <c r="A46" s="573"/>
      <c r="B46" s="237" t="s">
        <v>228</v>
      </c>
      <c r="C46" s="150"/>
      <c r="D46" s="621"/>
      <c r="E46" s="622"/>
      <c r="F46" s="621"/>
      <c r="G46" s="623"/>
      <c r="H46" s="622"/>
      <c r="I46" s="621"/>
      <c r="J46" s="623"/>
      <c r="K46" s="623"/>
      <c r="L46" s="623"/>
      <c r="M46" s="623"/>
      <c r="N46" s="622"/>
      <c r="O46" s="142"/>
      <c r="P46" s="150">
        <f>SUM($B46:O46)</f>
        <v>0</v>
      </c>
      <c r="Q46" s="391">
        <f t="shared" si="4"/>
        <v>0</v>
      </c>
      <c r="R46" s="639"/>
      <c r="S46" s="545"/>
      <c r="T46" s="575"/>
    </row>
    <row r="47" spans="1:20" ht="13.5" customHeight="1" x14ac:dyDescent="0.25">
      <c r="A47" s="573"/>
      <c r="B47" s="252" t="str">
        <f>B23</f>
        <v>EdC1</v>
      </c>
      <c r="C47" s="246"/>
      <c r="D47" s="616"/>
      <c r="E47" s="617"/>
      <c r="F47" s="616"/>
      <c r="G47" s="624"/>
      <c r="H47" s="617"/>
      <c r="I47" s="616"/>
      <c r="J47" s="624"/>
      <c r="K47" s="624"/>
      <c r="L47" s="624"/>
      <c r="M47" s="624"/>
      <c r="N47" s="617"/>
      <c r="O47" s="247"/>
      <c r="P47" s="246">
        <f>SUM($B47:O47)</f>
        <v>0</v>
      </c>
      <c r="Q47" s="184"/>
      <c r="R47" s="185"/>
      <c r="S47" s="67"/>
      <c r="T47" s="392"/>
    </row>
    <row r="48" spans="1:20" ht="13.5" customHeight="1" x14ac:dyDescent="0.25">
      <c r="A48" s="573"/>
      <c r="B48" s="251" t="str">
        <f>B24</f>
        <v>EdC2</v>
      </c>
      <c r="C48" s="249"/>
      <c r="D48" s="634"/>
      <c r="E48" s="635"/>
      <c r="F48" s="634"/>
      <c r="G48" s="636"/>
      <c r="H48" s="635"/>
      <c r="I48" s="634"/>
      <c r="J48" s="636"/>
      <c r="K48" s="636"/>
      <c r="L48" s="636"/>
      <c r="M48" s="636"/>
      <c r="N48" s="635"/>
      <c r="O48" s="250"/>
      <c r="P48" s="249">
        <f>SUM($B48:O48)</f>
        <v>0</v>
      </c>
      <c r="Q48" s="184"/>
      <c r="R48" s="107"/>
      <c r="S48" s="107"/>
      <c r="T48" s="392"/>
    </row>
    <row r="49" spans="1:33" ht="13.5" customHeight="1" x14ac:dyDescent="0.25">
      <c r="A49" s="573"/>
      <c r="B49" s="238" t="str">
        <f>B25</f>
        <v>Spécif1</v>
      </c>
      <c r="C49" s="146"/>
      <c r="D49" s="608"/>
      <c r="E49" s="610"/>
      <c r="F49" s="608"/>
      <c r="G49" s="609"/>
      <c r="H49" s="610"/>
      <c r="I49" s="608"/>
      <c r="J49" s="609"/>
      <c r="K49" s="609"/>
      <c r="L49" s="609"/>
      <c r="M49" s="609"/>
      <c r="N49" s="610"/>
      <c r="O49" s="145"/>
      <c r="P49" s="146">
        <f>SUM($B49:O49)</f>
        <v>0</v>
      </c>
      <c r="Q49" s="184"/>
      <c r="R49" s="656" t="str">
        <f>IFERROR((R5+R15+R27+R39+P48+P47+P36+P35+P24+P23)/SUM(Besoins!$B$3:$E$4),"renseigner ""Besoins""")</f>
        <v>renseigner "Besoins"</v>
      </c>
      <c r="S49" s="576" t="s">
        <v>327</v>
      </c>
      <c r="T49" s="577"/>
      <c r="U49" s="577"/>
    </row>
    <row r="50" spans="1:33" s="72" customFormat="1" ht="13.5" customHeight="1" thickBot="1" x14ac:dyDescent="0.3">
      <c r="A50" s="574"/>
      <c r="B50" s="239" t="str">
        <f>B26</f>
        <v>Spécif2</v>
      </c>
      <c r="C50" s="147"/>
      <c r="D50" s="640"/>
      <c r="E50" s="641"/>
      <c r="F50" s="640"/>
      <c r="G50" s="642"/>
      <c r="H50" s="641"/>
      <c r="I50" s="640"/>
      <c r="J50" s="642"/>
      <c r="K50" s="642"/>
      <c r="L50" s="642"/>
      <c r="M50" s="642"/>
      <c r="N50" s="641"/>
      <c r="O50" s="145"/>
      <c r="P50" s="147">
        <f>SUM($B50:O50)</f>
        <v>0</v>
      </c>
      <c r="R50" s="657"/>
      <c r="S50" s="576"/>
      <c r="T50" s="577"/>
      <c r="U50" s="577"/>
    </row>
    <row r="51" spans="1:33" s="193" customFormat="1" ht="14.25" customHeight="1" x14ac:dyDescent="0.2">
      <c r="A51" s="241"/>
      <c r="B51" s="241"/>
      <c r="C51" s="643" t="s">
        <v>268</v>
      </c>
      <c r="D51" s="645" t="s">
        <v>267</v>
      </c>
      <c r="E51" s="647" t="s">
        <v>266</v>
      </c>
      <c r="F51" s="645" t="s">
        <v>74</v>
      </c>
      <c r="G51" s="649" t="s">
        <v>73</v>
      </c>
      <c r="H51" s="647" t="s">
        <v>72</v>
      </c>
      <c r="I51" s="256" t="s">
        <v>141</v>
      </c>
      <c r="J51" s="257" t="s">
        <v>152</v>
      </c>
      <c r="K51" s="257" t="s">
        <v>153</v>
      </c>
      <c r="L51" s="257" t="s">
        <v>154</v>
      </c>
      <c r="M51" s="257" t="s">
        <v>155</v>
      </c>
      <c r="N51" s="258" t="s">
        <v>156</v>
      </c>
      <c r="O51" s="161"/>
      <c r="P51" s="161"/>
      <c r="Q51" s="210"/>
      <c r="R51" s="176"/>
      <c r="S51" s="176"/>
      <c r="T51" s="163"/>
      <c r="U51" s="164"/>
    </row>
    <row r="52" spans="1:33" s="107" customFormat="1" ht="14.25" customHeight="1" thickBot="1" x14ac:dyDescent="0.25">
      <c r="A52" s="528"/>
      <c r="B52" s="528"/>
      <c r="C52" s="644"/>
      <c r="D52" s="646"/>
      <c r="E52" s="648"/>
      <c r="F52" s="646"/>
      <c r="G52" s="650"/>
      <c r="H52" s="648"/>
      <c r="I52" s="259">
        <v>6</v>
      </c>
      <c r="J52" s="260">
        <v>6</v>
      </c>
      <c r="K52" s="260">
        <v>6</v>
      </c>
      <c r="L52" s="260">
        <v>6</v>
      </c>
      <c r="M52" s="260">
        <v>6</v>
      </c>
      <c r="N52" s="261">
        <f>36-SUM(I52:M52)</f>
        <v>6</v>
      </c>
      <c r="O52" s="104"/>
      <c r="P52" s="210" t="s">
        <v>248</v>
      </c>
      <c r="Q52" s="210"/>
      <c r="R52" s="66"/>
      <c r="S52" s="178"/>
      <c r="T52" s="178"/>
      <c r="U52" s="178"/>
    </row>
    <row r="53" spans="1:33" s="176" customFormat="1" ht="13.5" customHeight="1" thickBot="1" x14ac:dyDescent="0.3">
      <c r="A53" s="529" t="s">
        <v>272</v>
      </c>
      <c r="B53" s="235" t="s">
        <v>115</v>
      </c>
      <c r="C53" s="112"/>
      <c r="D53" s="82"/>
      <c r="E53" s="80"/>
      <c r="F53" s="84"/>
      <c r="G53" s="83"/>
      <c r="H53" s="196"/>
      <c r="I53" s="82"/>
      <c r="J53" s="87"/>
      <c r="K53" s="87"/>
      <c r="L53" s="87"/>
      <c r="M53" s="87"/>
      <c r="N53" s="80"/>
      <c r="O53" s="103"/>
      <c r="P53" s="112">
        <f>ROUND(SUMPRODUCT($B53:O53,$B$1:O$1)/36,2)</f>
        <v>0</v>
      </c>
      <c r="Q53" s="187"/>
      <c r="R53" s="533">
        <f>SUM(P53:P60)</f>
        <v>0</v>
      </c>
      <c r="S53" s="544" t="s">
        <v>0</v>
      </c>
      <c r="T53" s="559" t="s">
        <v>271</v>
      </c>
      <c r="U53" s="107"/>
      <c r="AG53" s="429">
        <f>SUMPRODUCT($B$1:O$1,$B53:O53)/36</f>
        <v>0</v>
      </c>
    </row>
    <row r="54" spans="1:33" ht="13.5" customHeight="1" thickBot="1" x14ac:dyDescent="0.3">
      <c r="A54" s="530"/>
      <c r="B54" s="236" t="s">
        <v>114</v>
      </c>
      <c r="C54" s="113"/>
      <c r="D54" s="79"/>
      <c r="E54" s="77"/>
      <c r="F54" s="79"/>
      <c r="G54" s="78"/>
      <c r="H54" s="197"/>
      <c r="I54" s="79"/>
      <c r="J54" s="86"/>
      <c r="K54" s="86"/>
      <c r="L54" s="86"/>
      <c r="M54" s="86"/>
      <c r="N54" s="77"/>
      <c r="O54" s="103"/>
      <c r="P54" s="113">
        <f>ROUND(SUMPRODUCT($B54:O54,$B$1:O$1)/36,2)</f>
        <v>0</v>
      </c>
      <c r="Q54" s="187"/>
      <c r="R54" s="533"/>
      <c r="S54" s="545"/>
      <c r="T54" s="559"/>
      <c r="AG54" s="429">
        <f>SUMPRODUCT($B$1:O$1,$B54:O54)/36</f>
        <v>0</v>
      </c>
    </row>
    <row r="55" spans="1:33" ht="13.5" customHeight="1" thickBot="1" x14ac:dyDescent="0.3">
      <c r="A55" s="530"/>
      <c r="B55" s="236" t="s">
        <v>113</v>
      </c>
      <c r="C55" s="113"/>
      <c r="D55" s="79"/>
      <c r="E55" s="77"/>
      <c r="F55" s="79"/>
      <c r="G55" s="78"/>
      <c r="H55" s="197"/>
      <c r="I55" s="79"/>
      <c r="J55" s="86"/>
      <c r="K55" s="86"/>
      <c r="L55" s="86"/>
      <c r="M55" s="86"/>
      <c r="N55" s="77"/>
      <c r="O55" s="103"/>
      <c r="P55" s="113">
        <f>ROUND(SUMPRODUCT($B55:O55,$B$1:O$1)/36,2)</f>
        <v>0</v>
      </c>
      <c r="Q55" s="187"/>
      <c r="R55" s="533"/>
      <c r="S55" s="545"/>
      <c r="T55" s="559"/>
      <c r="AG55" s="429">
        <f>SUMPRODUCT($B$1:O$1,$B55:O55)/36</f>
        <v>0</v>
      </c>
    </row>
    <row r="56" spans="1:33" ht="13.5" customHeight="1" thickBot="1" x14ac:dyDescent="0.3">
      <c r="A56" s="530"/>
      <c r="B56" s="236" t="s">
        <v>112</v>
      </c>
      <c r="C56" s="113"/>
      <c r="D56" s="79"/>
      <c r="E56" s="77"/>
      <c r="F56" s="79"/>
      <c r="G56" s="78"/>
      <c r="H56" s="197"/>
      <c r="I56" s="79"/>
      <c r="J56" s="86"/>
      <c r="K56" s="86"/>
      <c r="L56" s="86"/>
      <c r="M56" s="86"/>
      <c r="N56" s="77"/>
      <c r="O56" s="103"/>
      <c r="P56" s="113">
        <f>ROUND(SUMPRODUCT($B56:O56,$B$1:O$1)/36,2)</f>
        <v>0</v>
      </c>
      <c r="Q56" s="187"/>
      <c r="R56" s="533"/>
      <c r="S56" s="545"/>
      <c r="T56" s="559"/>
      <c r="AG56" s="429">
        <f>SUMPRODUCT($B$1:O$1,$B56:O56)/36</f>
        <v>0</v>
      </c>
    </row>
    <row r="57" spans="1:33" ht="13.5" customHeight="1" thickBot="1" x14ac:dyDescent="0.3">
      <c r="A57" s="530"/>
      <c r="B57" s="236" t="s">
        <v>242</v>
      </c>
      <c r="C57" s="113"/>
      <c r="D57" s="79"/>
      <c r="E57" s="77"/>
      <c r="F57" s="79"/>
      <c r="G57" s="78"/>
      <c r="H57" s="197"/>
      <c r="I57" s="79"/>
      <c r="J57" s="86"/>
      <c r="K57" s="86"/>
      <c r="L57" s="86"/>
      <c r="M57" s="86"/>
      <c r="N57" s="77"/>
      <c r="O57" s="103"/>
      <c r="P57" s="113">
        <f>ROUND(SUMPRODUCT($B57:O57,$B$1:O$1)/36,2)</f>
        <v>0</v>
      </c>
      <c r="Q57" s="187"/>
      <c r="R57" s="533"/>
      <c r="S57" s="545"/>
      <c r="T57" s="559"/>
      <c r="AG57" s="429">
        <f>SUMPRODUCT($B$1:O$1,$B57:O57)/36</f>
        <v>0</v>
      </c>
    </row>
    <row r="58" spans="1:33" ht="13.5" customHeight="1" thickBot="1" x14ac:dyDescent="0.3">
      <c r="A58" s="530"/>
      <c r="B58" s="236" t="s">
        <v>241</v>
      </c>
      <c r="C58" s="113"/>
      <c r="D58" s="79"/>
      <c r="E58" s="77"/>
      <c r="F58" s="79"/>
      <c r="G58" s="78"/>
      <c r="H58" s="197"/>
      <c r="I58" s="79"/>
      <c r="J58" s="86"/>
      <c r="K58" s="86"/>
      <c r="L58" s="86"/>
      <c r="M58" s="86"/>
      <c r="N58" s="77"/>
      <c r="O58" s="103"/>
      <c r="P58" s="113">
        <f>ROUND(SUMPRODUCT($B58:O58,$B$1:O$1)/36,2)</f>
        <v>0</v>
      </c>
      <c r="Q58" s="187"/>
      <c r="R58" s="533"/>
      <c r="S58" s="545"/>
      <c r="T58" s="559"/>
      <c r="AG58" s="429">
        <f>SUMPRODUCT($B$1:O$1,$B58:O58)/36</f>
        <v>0</v>
      </c>
    </row>
    <row r="59" spans="1:33" ht="13.5" customHeight="1" thickBot="1" x14ac:dyDescent="0.3">
      <c r="A59" s="530"/>
      <c r="B59" s="236" t="s">
        <v>240</v>
      </c>
      <c r="C59" s="113"/>
      <c r="D59" s="79"/>
      <c r="E59" s="77"/>
      <c r="F59" s="79"/>
      <c r="G59" s="78"/>
      <c r="H59" s="197"/>
      <c r="I59" s="79"/>
      <c r="J59" s="86"/>
      <c r="K59" s="86"/>
      <c r="L59" s="86"/>
      <c r="M59" s="86"/>
      <c r="N59" s="77"/>
      <c r="O59" s="103"/>
      <c r="P59" s="113">
        <f>ROUND(SUMPRODUCT($B59:O59,$B$1:O$1)/36,2)</f>
        <v>0</v>
      </c>
      <c r="Q59" s="187"/>
      <c r="R59" s="533"/>
      <c r="S59" s="545"/>
      <c r="T59" s="559"/>
      <c r="AG59" s="429">
        <f>SUMPRODUCT($B$1:O$1,$B59:O59)/36</f>
        <v>0</v>
      </c>
    </row>
    <row r="60" spans="1:33" ht="13.5" customHeight="1" thickBot="1" x14ac:dyDescent="0.3">
      <c r="A60" s="530"/>
      <c r="B60" s="237" t="s">
        <v>228</v>
      </c>
      <c r="C60" s="150"/>
      <c r="D60" s="152"/>
      <c r="E60" s="154"/>
      <c r="F60" s="152"/>
      <c r="G60" s="153"/>
      <c r="H60" s="200"/>
      <c r="I60" s="152"/>
      <c r="J60" s="157"/>
      <c r="K60" s="157"/>
      <c r="L60" s="157"/>
      <c r="M60" s="157"/>
      <c r="N60" s="154"/>
      <c r="O60" s="142"/>
      <c r="P60" s="144">
        <f>ROUND(SUMPRODUCT($B60:O60,$B$1:O$1)/36,2)</f>
        <v>0</v>
      </c>
      <c r="Q60" s="187"/>
      <c r="R60" s="533"/>
      <c r="S60" s="545"/>
      <c r="T60" s="559"/>
      <c r="AG60" s="429">
        <f>SUMPRODUCT($B$1:O$1,$B60:O60)/36</f>
        <v>0</v>
      </c>
    </row>
    <row r="61" spans="1:33" ht="13.5" customHeight="1" thickBot="1" x14ac:dyDescent="0.3">
      <c r="A61" s="530"/>
      <c r="B61" s="240" t="s">
        <v>111</v>
      </c>
      <c r="C61" s="112"/>
      <c r="D61" s="82"/>
      <c r="E61" s="80"/>
      <c r="F61" s="82"/>
      <c r="G61" s="81"/>
      <c r="H61" s="199"/>
      <c r="I61" s="82"/>
      <c r="J61" s="87"/>
      <c r="K61" s="87"/>
      <c r="L61" s="87"/>
      <c r="M61" s="87"/>
      <c r="N61" s="80"/>
      <c r="O61" s="103"/>
      <c r="P61" s="112">
        <f>ROUND(SUMPRODUCT($B61:O61,$B$1:O$1)/36,2)</f>
        <v>0</v>
      </c>
      <c r="Q61" s="187"/>
      <c r="R61" s="533">
        <f>SUM(P61:P68)</f>
        <v>0</v>
      </c>
      <c r="S61" s="545" t="s">
        <v>1</v>
      </c>
      <c r="T61" s="559"/>
      <c r="AG61" s="429">
        <f>SUMPRODUCT($B$1:O$1,$B61:O61)/36</f>
        <v>0</v>
      </c>
    </row>
    <row r="62" spans="1:33" ht="13.5" customHeight="1" thickBot="1" x14ac:dyDescent="0.3">
      <c r="A62" s="530"/>
      <c r="B62" s="236" t="s">
        <v>110</v>
      </c>
      <c r="C62" s="113"/>
      <c r="D62" s="79"/>
      <c r="E62" s="77"/>
      <c r="F62" s="79"/>
      <c r="G62" s="78"/>
      <c r="H62" s="197"/>
      <c r="I62" s="79"/>
      <c r="J62" s="86"/>
      <c r="K62" s="86"/>
      <c r="L62" s="86"/>
      <c r="M62" s="86"/>
      <c r="N62" s="77"/>
      <c r="O62" s="103"/>
      <c r="P62" s="113">
        <f>ROUND(SUMPRODUCT($B62:O62,$B$1:O$1)/36,2)</f>
        <v>0</v>
      </c>
      <c r="Q62" s="187"/>
      <c r="R62" s="533"/>
      <c r="S62" s="545"/>
      <c r="T62" s="559"/>
      <c r="AG62" s="429">
        <f>SUMPRODUCT($B$1:O$1,$B62:O62)/36</f>
        <v>0</v>
      </c>
    </row>
    <row r="63" spans="1:33" ht="13.5" customHeight="1" thickBot="1" x14ac:dyDescent="0.3">
      <c r="A63" s="530"/>
      <c r="B63" s="236" t="s">
        <v>109</v>
      </c>
      <c r="C63" s="113"/>
      <c r="D63" s="79"/>
      <c r="E63" s="77"/>
      <c r="F63" s="79"/>
      <c r="G63" s="78"/>
      <c r="H63" s="197"/>
      <c r="I63" s="79"/>
      <c r="J63" s="86"/>
      <c r="K63" s="86"/>
      <c r="L63" s="86"/>
      <c r="M63" s="86"/>
      <c r="N63" s="77"/>
      <c r="O63" s="103"/>
      <c r="P63" s="113">
        <f>ROUND(SUMPRODUCT($B63:O63,$B$1:O$1)/36,2)</f>
        <v>0</v>
      </c>
      <c r="Q63" s="187"/>
      <c r="R63" s="533"/>
      <c r="S63" s="545"/>
      <c r="T63" s="559"/>
      <c r="AG63" s="429">
        <f>SUMPRODUCT($B$1:O$1,$B63:O63)/36</f>
        <v>0</v>
      </c>
    </row>
    <row r="64" spans="1:33" ht="13.5" customHeight="1" thickBot="1" x14ac:dyDescent="0.3">
      <c r="A64" s="530"/>
      <c r="B64" s="236" t="s">
        <v>108</v>
      </c>
      <c r="C64" s="113"/>
      <c r="D64" s="79"/>
      <c r="E64" s="77"/>
      <c r="F64" s="79"/>
      <c r="G64" s="78"/>
      <c r="H64" s="197"/>
      <c r="I64" s="79"/>
      <c r="J64" s="86"/>
      <c r="K64" s="86"/>
      <c r="L64" s="86"/>
      <c r="M64" s="86"/>
      <c r="N64" s="77"/>
      <c r="O64" s="103"/>
      <c r="P64" s="113">
        <f>ROUND(SUMPRODUCT($B64:O64,$B$1:O$1)/36,2)</f>
        <v>0</v>
      </c>
      <c r="Q64" s="187"/>
      <c r="R64" s="533"/>
      <c r="S64" s="545"/>
      <c r="T64" s="559"/>
      <c r="AG64" s="429">
        <f>SUMPRODUCT($B$1:O$1,$B64:O64)/36</f>
        <v>0</v>
      </c>
    </row>
    <row r="65" spans="1:33" ht="13.5" customHeight="1" thickBot="1" x14ac:dyDescent="0.3">
      <c r="A65" s="530"/>
      <c r="B65" s="236" t="s">
        <v>237</v>
      </c>
      <c r="C65" s="113"/>
      <c r="D65" s="79"/>
      <c r="E65" s="77"/>
      <c r="F65" s="79"/>
      <c r="G65" s="78"/>
      <c r="H65" s="197"/>
      <c r="I65" s="79"/>
      <c r="J65" s="86"/>
      <c r="K65" s="86"/>
      <c r="L65" s="86"/>
      <c r="M65" s="86"/>
      <c r="N65" s="77"/>
      <c r="O65" s="103"/>
      <c r="P65" s="113">
        <f>ROUND(SUMPRODUCT($B65:O65,$B$1:O$1)/36,2)</f>
        <v>0</v>
      </c>
      <c r="Q65" s="187"/>
      <c r="R65" s="533"/>
      <c r="S65" s="545"/>
      <c r="T65" s="559"/>
      <c r="AG65" s="429">
        <f>SUMPRODUCT($B$1:O$1,$B65:O65)/36</f>
        <v>0</v>
      </c>
    </row>
    <row r="66" spans="1:33" ht="13.5" customHeight="1" thickBot="1" x14ac:dyDescent="0.3">
      <c r="A66" s="530"/>
      <c r="B66" s="236" t="s">
        <v>236</v>
      </c>
      <c r="C66" s="113"/>
      <c r="D66" s="79"/>
      <c r="E66" s="77"/>
      <c r="F66" s="79"/>
      <c r="G66" s="78"/>
      <c r="H66" s="197"/>
      <c r="I66" s="79"/>
      <c r="J66" s="86"/>
      <c r="K66" s="86"/>
      <c r="L66" s="86"/>
      <c r="M66" s="86"/>
      <c r="N66" s="77"/>
      <c r="O66" s="103"/>
      <c r="P66" s="113">
        <f>ROUND(SUMPRODUCT($B66:O66,$B$1:O$1)/36,2)</f>
        <v>0</v>
      </c>
      <c r="Q66" s="187"/>
      <c r="R66" s="533"/>
      <c r="S66" s="545"/>
      <c r="T66" s="559"/>
      <c r="AG66" s="429">
        <f>SUMPRODUCT($B$1:O$1,$B66:O66)/36</f>
        <v>0</v>
      </c>
    </row>
    <row r="67" spans="1:33" ht="13.5" customHeight="1" thickBot="1" x14ac:dyDescent="0.3">
      <c r="A67" s="530"/>
      <c r="B67" s="236" t="s">
        <v>235</v>
      </c>
      <c r="C67" s="113"/>
      <c r="D67" s="79"/>
      <c r="E67" s="77"/>
      <c r="F67" s="79"/>
      <c r="G67" s="78"/>
      <c r="H67" s="197"/>
      <c r="I67" s="79"/>
      <c r="J67" s="86"/>
      <c r="K67" s="86"/>
      <c r="L67" s="86"/>
      <c r="M67" s="86"/>
      <c r="N67" s="77"/>
      <c r="O67" s="103"/>
      <c r="P67" s="113">
        <f>ROUND(SUMPRODUCT($B67:O67,$B$1:O$1)/36,2)</f>
        <v>0</v>
      </c>
      <c r="Q67" s="187"/>
      <c r="R67" s="533"/>
      <c r="S67" s="545"/>
      <c r="T67" s="559"/>
      <c r="AG67" s="429">
        <f>SUMPRODUCT($B$1:O$1,$B67:O67)/36</f>
        <v>0</v>
      </c>
    </row>
    <row r="68" spans="1:33" ht="13.5" customHeight="1" thickBot="1" x14ac:dyDescent="0.3">
      <c r="A68" s="530"/>
      <c r="B68" s="237" t="s">
        <v>228</v>
      </c>
      <c r="C68" s="150"/>
      <c r="D68" s="152"/>
      <c r="E68" s="154"/>
      <c r="F68" s="152"/>
      <c r="G68" s="153"/>
      <c r="H68" s="200"/>
      <c r="I68" s="152"/>
      <c r="J68" s="157"/>
      <c r="K68" s="157"/>
      <c r="L68" s="157"/>
      <c r="M68" s="157"/>
      <c r="N68" s="154"/>
      <c r="O68" s="142"/>
      <c r="P68" s="144">
        <f>ROUND(SUMPRODUCT($B68:O68,$B$1:O$1)/36,2)</f>
        <v>0</v>
      </c>
      <c r="Q68" s="187"/>
      <c r="R68" s="533"/>
      <c r="S68" s="545"/>
      <c r="T68" s="559"/>
      <c r="AG68" s="429">
        <f>SUMPRODUCT($B$1:O$1,$B68:O68)/36</f>
        <v>0</v>
      </c>
    </row>
    <row r="69" spans="1:33" ht="13.5" customHeight="1" thickBot="1" x14ac:dyDescent="0.3">
      <c r="A69" s="530"/>
      <c r="B69" s="240" t="s">
        <v>107</v>
      </c>
      <c r="C69" s="112"/>
      <c r="D69" s="82"/>
      <c r="E69" s="80"/>
      <c r="F69" s="82"/>
      <c r="G69" s="81"/>
      <c r="H69" s="199"/>
      <c r="I69" s="82"/>
      <c r="J69" s="87"/>
      <c r="K69" s="87"/>
      <c r="L69" s="87"/>
      <c r="M69" s="87"/>
      <c r="N69" s="80"/>
      <c r="O69" s="103"/>
      <c r="P69" s="112">
        <f>ROUND(SUMPRODUCT($B69:O69,$B$1:O$1)/36,2)</f>
        <v>0</v>
      </c>
      <c r="Q69" s="187"/>
      <c r="R69" s="533">
        <f>SUM(P69:P76)</f>
        <v>0</v>
      </c>
      <c r="S69" s="545" t="s">
        <v>2</v>
      </c>
      <c r="T69" s="559"/>
      <c r="AG69" s="429">
        <f>SUMPRODUCT($B$1:O$1,$B69:O69)/36</f>
        <v>0</v>
      </c>
    </row>
    <row r="70" spans="1:33" ht="13.5" customHeight="1" thickBot="1" x14ac:dyDescent="0.3">
      <c r="A70" s="530"/>
      <c r="B70" s="236" t="s">
        <v>100</v>
      </c>
      <c r="C70" s="113"/>
      <c r="D70" s="79"/>
      <c r="E70" s="77"/>
      <c r="F70" s="79"/>
      <c r="G70" s="78"/>
      <c r="H70" s="197"/>
      <c r="I70" s="79"/>
      <c r="J70" s="86"/>
      <c r="K70" s="86"/>
      <c r="L70" s="86"/>
      <c r="M70" s="86"/>
      <c r="N70" s="77"/>
      <c r="O70" s="103"/>
      <c r="P70" s="113">
        <f>ROUND(SUMPRODUCT($B70:O70,$B$1:O$1)/36,2)</f>
        <v>0</v>
      </c>
      <c r="Q70" s="187"/>
      <c r="R70" s="533"/>
      <c r="S70" s="545"/>
      <c r="T70" s="559"/>
      <c r="AG70" s="429">
        <f>SUMPRODUCT($B$1:O$1,$B70:O70)/36</f>
        <v>0</v>
      </c>
    </row>
    <row r="71" spans="1:33" ht="13.5" customHeight="1" thickBot="1" x14ac:dyDescent="0.3">
      <c r="A71" s="530"/>
      <c r="B71" s="236" t="s">
        <v>101</v>
      </c>
      <c r="C71" s="113"/>
      <c r="D71" s="79"/>
      <c r="E71" s="77"/>
      <c r="F71" s="79"/>
      <c r="G71" s="78"/>
      <c r="H71" s="197"/>
      <c r="I71" s="79"/>
      <c r="J71" s="86"/>
      <c r="K71" s="86"/>
      <c r="L71" s="86"/>
      <c r="M71" s="86"/>
      <c r="N71" s="77"/>
      <c r="O71" s="103"/>
      <c r="P71" s="113">
        <f>ROUND(SUMPRODUCT($B71:O71,$B$1:O$1)/36,2)</f>
        <v>0</v>
      </c>
      <c r="Q71" s="187"/>
      <c r="R71" s="533"/>
      <c r="S71" s="545"/>
      <c r="T71" s="559"/>
      <c r="AG71" s="429">
        <f>SUMPRODUCT($B$1:O$1,$B71:O71)/36</f>
        <v>0</v>
      </c>
    </row>
    <row r="72" spans="1:33" ht="13.5" customHeight="1" thickBot="1" x14ac:dyDescent="0.3">
      <c r="A72" s="530"/>
      <c r="B72" s="236" t="s">
        <v>106</v>
      </c>
      <c r="C72" s="113"/>
      <c r="D72" s="79"/>
      <c r="E72" s="77"/>
      <c r="F72" s="79"/>
      <c r="G72" s="78"/>
      <c r="H72" s="197"/>
      <c r="I72" s="79"/>
      <c r="J72" s="86"/>
      <c r="K72" s="86"/>
      <c r="L72" s="86"/>
      <c r="M72" s="86"/>
      <c r="N72" s="77"/>
      <c r="O72" s="103"/>
      <c r="P72" s="113">
        <f>ROUND(SUMPRODUCT($B72:O72,$B$1:O$1)/36,2)</f>
        <v>0</v>
      </c>
      <c r="Q72" s="187"/>
      <c r="R72" s="533"/>
      <c r="S72" s="545"/>
      <c r="T72" s="559"/>
      <c r="AG72" s="429">
        <f>SUMPRODUCT($B$1:O$1,$B72:O72)/36</f>
        <v>0</v>
      </c>
    </row>
    <row r="73" spans="1:33" ht="13.5" customHeight="1" thickBot="1" x14ac:dyDescent="0.3">
      <c r="A73" s="530"/>
      <c r="B73" s="236" t="s">
        <v>234</v>
      </c>
      <c r="C73" s="113"/>
      <c r="D73" s="79"/>
      <c r="E73" s="77"/>
      <c r="F73" s="79"/>
      <c r="G73" s="78"/>
      <c r="H73" s="197"/>
      <c r="I73" s="79"/>
      <c r="J73" s="86"/>
      <c r="K73" s="86"/>
      <c r="L73" s="86"/>
      <c r="M73" s="86"/>
      <c r="N73" s="77"/>
      <c r="O73" s="103"/>
      <c r="P73" s="113">
        <f>ROUND(SUMPRODUCT($B73:O73,$B$1:O$1)/36,2)</f>
        <v>0</v>
      </c>
      <c r="Q73" s="187"/>
      <c r="R73" s="533"/>
      <c r="S73" s="545"/>
      <c r="T73" s="559"/>
      <c r="AG73" s="429">
        <f>SUMPRODUCT($B$1:O$1,$B73:O73)/36</f>
        <v>0</v>
      </c>
    </row>
    <row r="74" spans="1:33" ht="13.5" customHeight="1" thickBot="1" x14ac:dyDescent="0.3">
      <c r="A74" s="530"/>
      <c r="B74" s="236" t="s">
        <v>233</v>
      </c>
      <c r="C74" s="113"/>
      <c r="D74" s="79"/>
      <c r="E74" s="77"/>
      <c r="F74" s="79"/>
      <c r="G74" s="78"/>
      <c r="H74" s="197"/>
      <c r="I74" s="79"/>
      <c r="J74" s="86"/>
      <c r="K74" s="86"/>
      <c r="L74" s="86"/>
      <c r="M74" s="86"/>
      <c r="N74" s="77"/>
      <c r="O74" s="103"/>
      <c r="P74" s="113">
        <f>ROUND(SUMPRODUCT($B74:O74,$B$1:O$1)/36,2)</f>
        <v>0</v>
      </c>
      <c r="Q74" s="187"/>
      <c r="R74" s="533"/>
      <c r="S74" s="545"/>
      <c r="T74" s="559"/>
      <c r="AG74" s="429">
        <f>SUMPRODUCT($B$1:O$1,$B74:O74)/36</f>
        <v>0</v>
      </c>
    </row>
    <row r="75" spans="1:33" ht="13.5" customHeight="1" thickBot="1" x14ac:dyDescent="0.3">
      <c r="A75" s="530"/>
      <c r="B75" s="236" t="s">
        <v>232</v>
      </c>
      <c r="C75" s="113"/>
      <c r="D75" s="79"/>
      <c r="E75" s="77"/>
      <c r="F75" s="79"/>
      <c r="G75" s="78"/>
      <c r="H75" s="197"/>
      <c r="I75" s="79"/>
      <c r="J75" s="86"/>
      <c r="K75" s="86"/>
      <c r="L75" s="86"/>
      <c r="M75" s="86"/>
      <c r="N75" s="77"/>
      <c r="O75" s="103"/>
      <c r="P75" s="113">
        <f>ROUND(SUMPRODUCT($B75:O75,$B$1:O$1)/36,2)</f>
        <v>0</v>
      </c>
      <c r="Q75" s="187"/>
      <c r="R75" s="533"/>
      <c r="S75" s="545"/>
      <c r="T75" s="559"/>
      <c r="AG75" s="429">
        <f>SUMPRODUCT($B$1:O$1,$B75:O75)/36</f>
        <v>0</v>
      </c>
    </row>
    <row r="76" spans="1:33" ht="13.5" customHeight="1" thickBot="1" x14ac:dyDescent="0.3">
      <c r="A76" s="530"/>
      <c r="B76" s="237" t="s">
        <v>228</v>
      </c>
      <c r="C76" s="150"/>
      <c r="D76" s="152"/>
      <c r="E76" s="154"/>
      <c r="F76" s="152"/>
      <c r="G76" s="153"/>
      <c r="H76" s="200"/>
      <c r="I76" s="152"/>
      <c r="J76" s="157"/>
      <c r="K76" s="157"/>
      <c r="L76" s="157"/>
      <c r="M76" s="157"/>
      <c r="N76" s="154"/>
      <c r="O76" s="142"/>
      <c r="P76" s="144">
        <f>ROUND(SUMPRODUCT($B76:O76,$B$1:O$1)/36,2)</f>
        <v>0</v>
      </c>
      <c r="Q76" s="187"/>
      <c r="R76" s="533"/>
      <c r="S76" s="545"/>
      <c r="T76" s="559"/>
      <c r="AG76" s="429">
        <f>SUMPRODUCT($B$1:O$1,$B76:O76)/36</f>
        <v>0</v>
      </c>
    </row>
    <row r="77" spans="1:33" ht="13.5" customHeight="1" thickBot="1" x14ac:dyDescent="0.3">
      <c r="A77" s="530"/>
      <c r="B77" s="240" t="s">
        <v>98</v>
      </c>
      <c r="C77" s="112"/>
      <c r="D77" s="82"/>
      <c r="E77" s="80"/>
      <c r="F77" s="82"/>
      <c r="G77" s="81"/>
      <c r="H77" s="199"/>
      <c r="I77" s="82"/>
      <c r="J77" s="87"/>
      <c r="K77" s="87"/>
      <c r="L77" s="87"/>
      <c r="M77" s="87"/>
      <c r="N77" s="80"/>
      <c r="O77" s="103"/>
      <c r="P77" s="112">
        <f>ROUND(SUMPRODUCT($B77:O77,$B$1:O$1)/36,2)</f>
        <v>0</v>
      </c>
      <c r="Q77" s="187"/>
      <c r="R77" s="533">
        <f>SUM(P77:P84)</f>
        <v>0</v>
      </c>
      <c r="S77" s="545" t="s">
        <v>3</v>
      </c>
      <c r="T77" s="559"/>
      <c r="AG77" s="429">
        <f>SUMPRODUCT($B$1:O$1,$B77:O77)/36</f>
        <v>0</v>
      </c>
    </row>
    <row r="78" spans="1:33" ht="13.5" customHeight="1" thickBot="1" x14ac:dyDescent="0.3">
      <c r="A78" s="530"/>
      <c r="B78" s="236" t="s">
        <v>99</v>
      </c>
      <c r="C78" s="113"/>
      <c r="D78" s="79"/>
      <c r="E78" s="77"/>
      <c r="F78" s="79"/>
      <c r="G78" s="78"/>
      <c r="H78" s="197"/>
      <c r="I78" s="79"/>
      <c r="J78" s="86"/>
      <c r="K78" s="86"/>
      <c r="L78" s="86"/>
      <c r="M78" s="86"/>
      <c r="N78" s="77"/>
      <c r="O78" s="103"/>
      <c r="P78" s="113">
        <f>ROUND(SUMPRODUCT($B78:O78,$B$1:O$1)/36,2)</f>
        <v>0</v>
      </c>
      <c r="Q78" s="187"/>
      <c r="R78" s="533"/>
      <c r="S78" s="545"/>
      <c r="T78" s="559"/>
      <c r="AG78" s="429">
        <f>SUMPRODUCT($B$1:O$1,$B78:O78)/36</f>
        <v>0</v>
      </c>
    </row>
    <row r="79" spans="1:33" ht="13.5" customHeight="1" thickBot="1" x14ac:dyDescent="0.3">
      <c r="A79" s="530"/>
      <c r="B79" s="236" t="s">
        <v>97</v>
      </c>
      <c r="C79" s="113"/>
      <c r="D79" s="79"/>
      <c r="E79" s="77"/>
      <c r="F79" s="79"/>
      <c r="G79" s="78"/>
      <c r="H79" s="197"/>
      <c r="I79" s="79"/>
      <c r="J79" s="86"/>
      <c r="K79" s="86"/>
      <c r="L79" s="86"/>
      <c r="M79" s="86"/>
      <c r="N79" s="77"/>
      <c r="O79" s="103"/>
      <c r="P79" s="113">
        <f>ROUND(SUMPRODUCT($B79:O79,$B$1:O$1)/36,2)</f>
        <v>0</v>
      </c>
      <c r="Q79" s="187"/>
      <c r="R79" s="533"/>
      <c r="S79" s="545"/>
      <c r="T79" s="559"/>
      <c r="AG79" s="429">
        <f>SUMPRODUCT($B$1:O$1,$B79:O79)/36</f>
        <v>0</v>
      </c>
    </row>
    <row r="80" spans="1:33" ht="13.5" customHeight="1" thickBot="1" x14ac:dyDescent="0.3">
      <c r="A80" s="530"/>
      <c r="B80" s="236" t="s">
        <v>96</v>
      </c>
      <c r="C80" s="113"/>
      <c r="D80" s="79"/>
      <c r="E80" s="77"/>
      <c r="F80" s="79"/>
      <c r="G80" s="78"/>
      <c r="H80" s="197"/>
      <c r="I80" s="79"/>
      <c r="J80" s="86"/>
      <c r="K80" s="86"/>
      <c r="L80" s="86"/>
      <c r="M80" s="86"/>
      <c r="N80" s="77"/>
      <c r="O80" s="103"/>
      <c r="P80" s="113">
        <f>ROUND(SUMPRODUCT($B80:O80,$B$1:O$1)/36,2)</f>
        <v>0</v>
      </c>
      <c r="Q80" s="187"/>
      <c r="R80" s="533"/>
      <c r="S80" s="545"/>
      <c r="T80" s="559"/>
      <c r="AG80" s="429">
        <f>SUMPRODUCT($B$1:O$1,$B80:O80)/36</f>
        <v>0</v>
      </c>
    </row>
    <row r="81" spans="1:33" ht="13.5" customHeight="1" thickBot="1" x14ac:dyDescent="0.3">
      <c r="A81" s="530"/>
      <c r="B81" s="236" t="s">
        <v>231</v>
      </c>
      <c r="C81" s="113"/>
      <c r="D81" s="79"/>
      <c r="E81" s="77"/>
      <c r="F81" s="79"/>
      <c r="G81" s="78"/>
      <c r="H81" s="197"/>
      <c r="I81" s="79"/>
      <c r="J81" s="86"/>
      <c r="K81" s="86"/>
      <c r="L81" s="86"/>
      <c r="M81" s="86"/>
      <c r="N81" s="77"/>
      <c r="O81" s="103"/>
      <c r="P81" s="113">
        <f>ROUND(SUMPRODUCT($B81:O81,$B$1:O$1)/36,2)</f>
        <v>0</v>
      </c>
      <c r="Q81" s="187"/>
      <c r="R81" s="533"/>
      <c r="S81" s="545"/>
      <c r="T81" s="559"/>
      <c r="AG81" s="429">
        <f>SUMPRODUCT($B$1:O$1,$B81:O81)/36</f>
        <v>0</v>
      </c>
    </row>
    <row r="82" spans="1:33" ht="13.5" customHeight="1" thickBot="1" x14ac:dyDescent="0.3">
      <c r="A82" s="530"/>
      <c r="B82" s="236" t="s">
        <v>230</v>
      </c>
      <c r="C82" s="113"/>
      <c r="D82" s="79"/>
      <c r="E82" s="77"/>
      <c r="F82" s="79"/>
      <c r="G82" s="78"/>
      <c r="H82" s="197"/>
      <c r="I82" s="79"/>
      <c r="J82" s="86"/>
      <c r="K82" s="86"/>
      <c r="L82" s="86"/>
      <c r="M82" s="86"/>
      <c r="N82" s="77"/>
      <c r="O82" s="103"/>
      <c r="P82" s="113">
        <f>ROUND(SUMPRODUCT($B82:O82,$B$1:O$1)/36,2)</f>
        <v>0</v>
      </c>
      <c r="Q82" s="187"/>
      <c r="R82" s="533"/>
      <c r="S82" s="545"/>
      <c r="T82" s="559"/>
      <c r="AG82" s="429">
        <f>SUMPRODUCT($B$1:O$1,$B82:O82)/36</f>
        <v>0</v>
      </c>
    </row>
    <row r="83" spans="1:33" ht="13.5" customHeight="1" thickBot="1" x14ac:dyDescent="0.3">
      <c r="A83" s="530"/>
      <c r="B83" s="236" t="s">
        <v>245</v>
      </c>
      <c r="C83" s="113"/>
      <c r="D83" s="79"/>
      <c r="E83" s="77"/>
      <c r="F83" s="79"/>
      <c r="G83" s="78"/>
      <c r="H83" s="197"/>
      <c r="I83" s="79"/>
      <c r="J83" s="86"/>
      <c r="K83" s="86"/>
      <c r="L83" s="86"/>
      <c r="M83" s="86"/>
      <c r="N83" s="77"/>
      <c r="O83" s="103"/>
      <c r="P83" s="113">
        <f>ROUND(SUMPRODUCT($B83:O83,$B$1:O$1)/36,2)</f>
        <v>0</v>
      </c>
      <c r="Q83" s="187"/>
      <c r="R83" s="533"/>
      <c r="S83" s="545"/>
      <c r="T83" s="559"/>
      <c r="AG83" s="429">
        <f>SUMPRODUCT($B$1:O$1,$B83:O83)/36</f>
        <v>0</v>
      </c>
    </row>
    <row r="84" spans="1:33" ht="13.5" customHeight="1" thickBot="1" x14ac:dyDescent="0.3">
      <c r="A84" s="531"/>
      <c r="B84" s="242" t="s">
        <v>228</v>
      </c>
      <c r="C84" s="144"/>
      <c r="D84" s="202"/>
      <c r="E84" s="205"/>
      <c r="F84" s="202"/>
      <c r="G84" s="167"/>
      <c r="H84" s="203"/>
      <c r="I84" s="202"/>
      <c r="J84" s="204"/>
      <c r="K84" s="204"/>
      <c r="L84" s="204"/>
      <c r="M84" s="204"/>
      <c r="N84" s="205"/>
      <c r="O84" s="156"/>
      <c r="P84" s="144">
        <f>ROUND(SUMPRODUCT($B84:O84,$B$1:O$1)/36,2)</f>
        <v>0</v>
      </c>
      <c r="Q84" s="187"/>
      <c r="R84" s="533"/>
      <c r="S84" s="563"/>
      <c r="T84" s="559"/>
      <c r="AG84" s="429">
        <f>SUMPRODUCT($B$1:O$1,$B84:O84)/36</f>
        <v>0</v>
      </c>
    </row>
    <row r="85" spans="1:33" s="107" customFormat="1" ht="13.5" customHeight="1" thickBot="1" x14ac:dyDescent="0.3">
      <c r="A85" s="231"/>
      <c r="B85" s="231"/>
      <c r="C85" s="194" t="s">
        <v>268</v>
      </c>
      <c r="D85" s="206" t="s">
        <v>267</v>
      </c>
      <c r="E85" s="207" t="s">
        <v>266</v>
      </c>
      <c r="F85" s="206" t="s">
        <v>74</v>
      </c>
      <c r="G85" s="208" t="s">
        <v>73</v>
      </c>
      <c r="H85" s="207" t="s">
        <v>72</v>
      </c>
      <c r="I85" s="253" t="s">
        <v>141</v>
      </c>
      <c r="J85" s="254" t="s">
        <v>152</v>
      </c>
      <c r="K85" s="254" t="s">
        <v>153</v>
      </c>
      <c r="L85" s="254" t="s">
        <v>154</v>
      </c>
      <c r="M85" s="254" t="s">
        <v>155</v>
      </c>
      <c r="N85" s="255" t="s">
        <v>156</v>
      </c>
      <c r="O85" s="104"/>
      <c r="P85" s="104"/>
      <c r="Q85" s="180"/>
      <c r="R85" s="85"/>
      <c r="S85" s="178"/>
      <c r="T85" s="178"/>
      <c r="U85" s="178"/>
      <c r="AG85" s="429"/>
    </row>
    <row r="86" spans="1:33" ht="13.5" customHeight="1" thickBot="1" x14ac:dyDescent="0.3">
      <c r="A86" s="534" t="s">
        <v>270</v>
      </c>
      <c r="B86" s="235" t="s">
        <v>115</v>
      </c>
      <c r="C86" s="195"/>
      <c r="D86" s="84"/>
      <c r="E86" s="196"/>
      <c r="F86" s="84"/>
      <c r="G86" s="83"/>
      <c r="H86" s="196"/>
      <c r="I86" s="82"/>
      <c r="J86" s="87"/>
      <c r="K86" s="87"/>
      <c r="L86" s="87"/>
      <c r="M86" s="87"/>
      <c r="N86" s="80"/>
      <c r="O86" s="103"/>
      <c r="P86" s="112">
        <f>ROUND(SUMPRODUCT($B86:O86,$B$1:O$1)/36,2)</f>
        <v>0</v>
      </c>
      <c r="Q86" s="187"/>
      <c r="R86" s="572">
        <f>SUM(P86:P93)</f>
        <v>0</v>
      </c>
      <c r="S86" s="544" t="s">
        <v>0</v>
      </c>
      <c r="T86" s="559" t="s">
        <v>269</v>
      </c>
      <c r="AG86" s="429">
        <f>SUMPRODUCT($B$1:O$1,$B86:O86)/36</f>
        <v>0</v>
      </c>
    </row>
    <row r="87" spans="1:33" ht="13.5" customHeight="1" thickBot="1" x14ac:dyDescent="0.3">
      <c r="A87" s="535"/>
      <c r="B87" s="236" t="s">
        <v>114</v>
      </c>
      <c r="C87" s="113"/>
      <c r="D87" s="79"/>
      <c r="E87" s="197"/>
      <c r="F87" s="79"/>
      <c r="G87" s="78"/>
      <c r="H87" s="197"/>
      <c r="I87" s="79"/>
      <c r="J87" s="86"/>
      <c r="K87" s="86"/>
      <c r="L87" s="86"/>
      <c r="M87" s="86"/>
      <c r="N87" s="77"/>
      <c r="O87" s="103"/>
      <c r="P87" s="113">
        <f>ROUND(SUMPRODUCT($B87:O87,$B$1:O$1)/36,2)</f>
        <v>0</v>
      </c>
      <c r="Q87" s="187"/>
      <c r="R87" s="572"/>
      <c r="S87" s="545"/>
      <c r="T87" s="559"/>
      <c r="AG87" s="429">
        <f>SUMPRODUCT($B$1:O$1,$B87:O87)/36</f>
        <v>0</v>
      </c>
    </row>
    <row r="88" spans="1:33" ht="13.5" customHeight="1" thickBot="1" x14ac:dyDescent="0.3">
      <c r="A88" s="535"/>
      <c r="B88" s="236" t="s">
        <v>113</v>
      </c>
      <c r="C88" s="113"/>
      <c r="D88" s="79"/>
      <c r="E88" s="197"/>
      <c r="F88" s="79"/>
      <c r="G88" s="78"/>
      <c r="H88" s="197"/>
      <c r="I88" s="79"/>
      <c r="J88" s="86"/>
      <c r="K88" s="86"/>
      <c r="L88" s="86"/>
      <c r="M88" s="86"/>
      <c r="N88" s="77"/>
      <c r="O88" s="103"/>
      <c r="P88" s="113">
        <f>ROUND(SUMPRODUCT($B88:O88,$B$1:O$1)/36,2)</f>
        <v>0</v>
      </c>
      <c r="Q88" s="187"/>
      <c r="R88" s="572"/>
      <c r="S88" s="545"/>
      <c r="T88" s="559"/>
      <c r="AG88" s="429">
        <f>SUMPRODUCT($B$1:O$1,$B88:O88)/36</f>
        <v>0</v>
      </c>
    </row>
    <row r="89" spans="1:33" ht="13.5" customHeight="1" thickBot="1" x14ac:dyDescent="0.3">
      <c r="A89" s="535"/>
      <c r="B89" s="236" t="s">
        <v>112</v>
      </c>
      <c r="C89" s="113"/>
      <c r="D89" s="79"/>
      <c r="E89" s="197"/>
      <c r="F89" s="79"/>
      <c r="G89" s="78"/>
      <c r="H89" s="197"/>
      <c r="I89" s="79"/>
      <c r="J89" s="86"/>
      <c r="K89" s="86"/>
      <c r="L89" s="86"/>
      <c r="M89" s="86"/>
      <c r="N89" s="77"/>
      <c r="O89" s="103"/>
      <c r="P89" s="113">
        <f>ROUND(SUMPRODUCT($B89:O89,$B$1:O$1)/36,2)</f>
        <v>0</v>
      </c>
      <c r="Q89" s="187"/>
      <c r="R89" s="572"/>
      <c r="S89" s="545"/>
      <c r="T89" s="559"/>
      <c r="AG89" s="429">
        <f>SUMPRODUCT($B$1:O$1,$B89:O89)/36</f>
        <v>0</v>
      </c>
    </row>
    <row r="90" spans="1:33" ht="13.5" customHeight="1" thickBot="1" x14ac:dyDescent="0.3">
      <c r="A90" s="535"/>
      <c r="B90" s="236" t="s">
        <v>242</v>
      </c>
      <c r="C90" s="113"/>
      <c r="D90" s="79"/>
      <c r="E90" s="197"/>
      <c r="F90" s="79"/>
      <c r="G90" s="78"/>
      <c r="H90" s="197"/>
      <c r="I90" s="79"/>
      <c r="J90" s="86"/>
      <c r="K90" s="86"/>
      <c r="L90" s="86"/>
      <c r="M90" s="86"/>
      <c r="N90" s="77"/>
      <c r="O90" s="103"/>
      <c r="P90" s="113">
        <f>ROUND(SUMPRODUCT($B90:O90,$B$1:O$1)/36,2)</f>
        <v>0</v>
      </c>
      <c r="Q90" s="187"/>
      <c r="R90" s="572"/>
      <c r="S90" s="545"/>
      <c r="T90" s="559"/>
      <c r="AG90" s="429">
        <f>SUMPRODUCT($B$1:O$1,$B90:O90)/36</f>
        <v>0</v>
      </c>
    </row>
    <row r="91" spans="1:33" ht="13.5" customHeight="1" thickBot="1" x14ac:dyDescent="0.3">
      <c r="A91" s="535"/>
      <c r="B91" s="236" t="s">
        <v>241</v>
      </c>
      <c r="C91" s="113"/>
      <c r="D91" s="79"/>
      <c r="E91" s="197"/>
      <c r="F91" s="79"/>
      <c r="G91" s="78"/>
      <c r="H91" s="197"/>
      <c r="I91" s="79"/>
      <c r="J91" s="86"/>
      <c r="K91" s="86"/>
      <c r="L91" s="86"/>
      <c r="M91" s="86"/>
      <c r="N91" s="77"/>
      <c r="O91" s="103"/>
      <c r="P91" s="113">
        <f>ROUND(SUMPRODUCT($B91:O91,$B$1:O$1)/36,2)</f>
        <v>0</v>
      </c>
      <c r="Q91" s="187"/>
      <c r="R91" s="572"/>
      <c r="S91" s="545"/>
      <c r="T91" s="559"/>
      <c r="AG91" s="429">
        <f>SUMPRODUCT($B$1:O$1,$B91:O91)/36</f>
        <v>0</v>
      </c>
    </row>
    <row r="92" spans="1:33" ht="13.5" customHeight="1" thickBot="1" x14ac:dyDescent="0.3">
      <c r="A92" s="535"/>
      <c r="B92" s="236" t="s">
        <v>240</v>
      </c>
      <c r="C92" s="113"/>
      <c r="D92" s="79"/>
      <c r="E92" s="197"/>
      <c r="F92" s="79"/>
      <c r="G92" s="78"/>
      <c r="H92" s="197"/>
      <c r="I92" s="79"/>
      <c r="J92" s="86"/>
      <c r="K92" s="86"/>
      <c r="L92" s="86"/>
      <c r="M92" s="86"/>
      <c r="N92" s="77"/>
      <c r="O92" s="103"/>
      <c r="P92" s="113">
        <f>ROUND(SUMPRODUCT($B92:O92,$B$1:O$1)/36,2)</f>
        <v>0</v>
      </c>
      <c r="Q92" s="187"/>
      <c r="R92" s="572"/>
      <c r="S92" s="545"/>
      <c r="T92" s="559"/>
      <c r="AG92" s="429">
        <f>SUMPRODUCT($B$1:O$1,$B92:O92)/36</f>
        <v>0</v>
      </c>
    </row>
    <row r="93" spans="1:33" ht="13.5" customHeight="1" thickBot="1" x14ac:dyDescent="0.3">
      <c r="A93" s="535"/>
      <c r="B93" s="242" t="s">
        <v>228</v>
      </c>
      <c r="C93" s="144"/>
      <c r="D93" s="158"/>
      <c r="E93" s="198"/>
      <c r="F93" s="158"/>
      <c r="G93" s="159"/>
      <c r="H93" s="198"/>
      <c r="I93" s="152"/>
      <c r="J93" s="157"/>
      <c r="K93" s="157"/>
      <c r="L93" s="157"/>
      <c r="M93" s="157"/>
      <c r="N93" s="154"/>
      <c r="O93" s="142"/>
      <c r="P93" s="144">
        <f>ROUND(SUMPRODUCT($B93:O93,$B$1:O$1)/36,2)</f>
        <v>0</v>
      </c>
      <c r="Q93" s="187"/>
      <c r="R93" s="572"/>
      <c r="S93" s="545"/>
      <c r="T93" s="559"/>
      <c r="AG93" s="429">
        <f>SUMPRODUCT($B$1:O$1,$B93:O93)/36</f>
        <v>0</v>
      </c>
    </row>
    <row r="94" spans="1:33" ht="13.5" customHeight="1" thickBot="1" x14ac:dyDescent="0.3">
      <c r="A94" s="535"/>
      <c r="B94" s="240" t="s">
        <v>111</v>
      </c>
      <c r="C94" s="112"/>
      <c r="D94" s="82"/>
      <c r="E94" s="199"/>
      <c r="F94" s="82"/>
      <c r="G94" s="81"/>
      <c r="H94" s="199"/>
      <c r="I94" s="82"/>
      <c r="J94" s="87"/>
      <c r="K94" s="87"/>
      <c r="L94" s="87"/>
      <c r="M94" s="87"/>
      <c r="N94" s="80"/>
      <c r="O94" s="103"/>
      <c r="P94" s="112">
        <f>ROUND(SUMPRODUCT($B94:O94,$B$1:O$1)/36,2)</f>
        <v>0</v>
      </c>
      <c r="Q94" s="187"/>
      <c r="R94" s="572">
        <f>SUM(P94:P101)</f>
        <v>0</v>
      </c>
      <c r="S94" s="545" t="s">
        <v>1</v>
      </c>
      <c r="T94" s="559"/>
      <c r="AG94" s="429">
        <f>SUMPRODUCT($B$1:O$1,$B94:O94)/36</f>
        <v>0</v>
      </c>
    </row>
    <row r="95" spans="1:33" ht="13.5" customHeight="1" thickBot="1" x14ac:dyDescent="0.3">
      <c r="A95" s="535"/>
      <c r="B95" s="236" t="s">
        <v>110</v>
      </c>
      <c r="C95" s="113"/>
      <c r="D95" s="79"/>
      <c r="E95" s="197"/>
      <c r="F95" s="79"/>
      <c r="G95" s="78"/>
      <c r="H95" s="197"/>
      <c r="I95" s="79"/>
      <c r="J95" s="86"/>
      <c r="K95" s="86"/>
      <c r="L95" s="86"/>
      <c r="M95" s="86"/>
      <c r="N95" s="77"/>
      <c r="O95" s="103"/>
      <c r="P95" s="113">
        <f>ROUND(SUMPRODUCT($B95:O95,$B$1:O$1)/36,2)</f>
        <v>0</v>
      </c>
      <c r="Q95" s="187"/>
      <c r="R95" s="572"/>
      <c r="S95" s="545"/>
      <c r="T95" s="559"/>
      <c r="AG95" s="429">
        <f>SUMPRODUCT($B$1:O$1,$B95:O95)/36</f>
        <v>0</v>
      </c>
    </row>
    <row r="96" spans="1:33" ht="13.5" customHeight="1" thickBot="1" x14ac:dyDescent="0.3">
      <c r="A96" s="535"/>
      <c r="B96" s="236" t="s">
        <v>109</v>
      </c>
      <c r="C96" s="113"/>
      <c r="D96" s="79"/>
      <c r="E96" s="197"/>
      <c r="F96" s="79"/>
      <c r="G96" s="78"/>
      <c r="H96" s="197"/>
      <c r="I96" s="79"/>
      <c r="J96" s="86"/>
      <c r="K96" s="86"/>
      <c r="L96" s="86"/>
      <c r="M96" s="86"/>
      <c r="N96" s="77"/>
      <c r="O96" s="103"/>
      <c r="P96" s="113">
        <f>ROUND(SUMPRODUCT($B96:O96,$B$1:O$1)/36,2)</f>
        <v>0</v>
      </c>
      <c r="Q96" s="187"/>
      <c r="R96" s="572"/>
      <c r="S96" s="545"/>
      <c r="T96" s="559"/>
      <c r="AG96" s="429">
        <f>SUMPRODUCT($B$1:O$1,$B96:O96)/36</f>
        <v>0</v>
      </c>
    </row>
    <row r="97" spans="1:33" ht="13.5" customHeight="1" thickBot="1" x14ac:dyDescent="0.3">
      <c r="A97" s="535"/>
      <c r="B97" s="236" t="s">
        <v>108</v>
      </c>
      <c r="C97" s="113"/>
      <c r="D97" s="79"/>
      <c r="E97" s="197"/>
      <c r="F97" s="79"/>
      <c r="G97" s="78"/>
      <c r="H97" s="197"/>
      <c r="I97" s="79"/>
      <c r="J97" s="86"/>
      <c r="K97" s="86"/>
      <c r="L97" s="86"/>
      <c r="M97" s="86"/>
      <c r="N97" s="77"/>
      <c r="O97" s="103"/>
      <c r="P97" s="113">
        <f>ROUND(SUMPRODUCT($B97:O97,$B$1:O$1)/36,2)</f>
        <v>0</v>
      </c>
      <c r="Q97" s="187"/>
      <c r="R97" s="572"/>
      <c r="S97" s="545"/>
      <c r="T97" s="559"/>
      <c r="AG97" s="429">
        <f>SUMPRODUCT($B$1:O$1,$B97:O97)/36</f>
        <v>0</v>
      </c>
    </row>
    <row r="98" spans="1:33" ht="13.5" customHeight="1" thickBot="1" x14ac:dyDescent="0.3">
      <c r="A98" s="535"/>
      <c r="B98" s="236" t="s">
        <v>237</v>
      </c>
      <c r="C98" s="113"/>
      <c r="D98" s="79"/>
      <c r="E98" s="197"/>
      <c r="F98" s="79"/>
      <c r="G98" s="78"/>
      <c r="H98" s="197"/>
      <c r="I98" s="79"/>
      <c r="J98" s="86"/>
      <c r="K98" s="86"/>
      <c r="L98" s="86"/>
      <c r="M98" s="86"/>
      <c r="N98" s="77"/>
      <c r="O98" s="103"/>
      <c r="P98" s="113">
        <f>ROUND(SUMPRODUCT($B98:O98,$B$1:O$1)/36,2)</f>
        <v>0</v>
      </c>
      <c r="Q98" s="187"/>
      <c r="R98" s="572"/>
      <c r="S98" s="545"/>
      <c r="T98" s="559"/>
      <c r="AG98" s="429">
        <f>SUMPRODUCT($B$1:O$1,$B98:O98)/36</f>
        <v>0</v>
      </c>
    </row>
    <row r="99" spans="1:33" ht="13.5" customHeight="1" thickBot="1" x14ac:dyDescent="0.3">
      <c r="A99" s="535"/>
      <c r="B99" s="236" t="s">
        <v>236</v>
      </c>
      <c r="C99" s="113"/>
      <c r="D99" s="79"/>
      <c r="E99" s="197"/>
      <c r="F99" s="79"/>
      <c r="G99" s="78"/>
      <c r="H99" s="197"/>
      <c r="I99" s="79"/>
      <c r="J99" s="86"/>
      <c r="K99" s="86"/>
      <c r="L99" s="86"/>
      <c r="M99" s="86"/>
      <c r="N99" s="77"/>
      <c r="O99" s="103"/>
      <c r="P99" s="113">
        <f>ROUND(SUMPRODUCT($B99:O99,$B$1:O$1)/36,2)</f>
        <v>0</v>
      </c>
      <c r="Q99" s="187"/>
      <c r="R99" s="572"/>
      <c r="S99" s="545"/>
      <c r="T99" s="559"/>
      <c r="AG99" s="429">
        <f>SUMPRODUCT($B$1:O$1,$B99:O99)/36</f>
        <v>0</v>
      </c>
    </row>
    <row r="100" spans="1:33" ht="13.5" customHeight="1" thickBot="1" x14ac:dyDescent="0.3">
      <c r="A100" s="535"/>
      <c r="B100" s="236" t="s">
        <v>235</v>
      </c>
      <c r="C100" s="113"/>
      <c r="D100" s="79"/>
      <c r="E100" s="197"/>
      <c r="F100" s="79"/>
      <c r="G100" s="78"/>
      <c r="H100" s="197"/>
      <c r="I100" s="79"/>
      <c r="J100" s="86"/>
      <c r="K100" s="86"/>
      <c r="L100" s="86"/>
      <c r="M100" s="86"/>
      <c r="N100" s="77"/>
      <c r="O100" s="103"/>
      <c r="P100" s="113">
        <f>ROUND(SUMPRODUCT($B100:O100,$B$1:O$1)/36,2)</f>
        <v>0</v>
      </c>
      <c r="Q100" s="187"/>
      <c r="R100" s="572"/>
      <c r="S100" s="545"/>
      <c r="T100" s="559"/>
      <c r="AG100" s="429">
        <f>SUMPRODUCT($B$1:O$1,$B100:O100)/36</f>
        <v>0</v>
      </c>
    </row>
    <row r="101" spans="1:33" ht="13.5" customHeight="1" thickBot="1" x14ac:dyDescent="0.3">
      <c r="A101" s="535"/>
      <c r="B101" s="242" t="s">
        <v>228</v>
      </c>
      <c r="C101" s="144"/>
      <c r="D101" s="158"/>
      <c r="E101" s="198"/>
      <c r="F101" s="158"/>
      <c r="G101" s="159"/>
      <c r="H101" s="198"/>
      <c r="I101" s="152"/>
      <c r="J101" s="157"/>
      <c r="K101" s="157"/>
      <c r="L101" s="157"/>
      <c r="M101" s="157"/>
      <c r="N101" s="154"/>
      <c r="O101" s="142"/>
      <c r="P101" s="144">
        <f>ROUND(SUMPRODUCT($B101:O101,$B$1:O$1)/36,2)</f>
        <v>0</v>
      </c>
      <c r="Q101" s="187"/>
      <c r="R101" s="572"/>
      <c r="S101" s="545"/>
      <c r="T101" s="559"/>
      <c r="AG101" s="429">
        <f>SUMPRODUCT($B$1:O$1,$B101:O101)/36</f>
        <v>0</v>
      </c>
    </row>
    <row r="102" spans="1:33" ht="13.5" customHeight="1" thickBot="1" x14ac:dyDescent="0.3">
      <c r="A102" s="535"/>
      <c r="B102" s="240" t="s">
        <v>107</v>
      </c>
      <c r="C102" s="112"/>
      <c r="D102" s="82"/>
      <c r="E102" s="199"/>
      <c r="F102" s="82"/>
      <c r="G102" s="81"/>
      <c r="H102" s="199"/>
      <c r="I102" s="82"/>
      <c r="J102" s="87"/>
      <c r="K102" s="87"/>
      <c r="L102" s="87"/>
      <c r="M102" s="87"/>
      <c r="N102" s="80"/>
      <c r="O102" s="103"/>
      <c r="P102" s="112">
        <f>ROUND(SUMPRODUCT($B102:O102,$B$1:O$1)/36,2)</f>
        <v>0</v>
      </c>
      <c r="Q102" s="187"/>
      <c r="R102" s="572">
        <f>SUM(P102:P109)</f>
        <v>0</v>
      </c>
      <c r="S102" s="545" t="s">
        <v>2</v>
      </c>
      <c r="T102" s="559"/>
      <c r="AG102" s="429">
        <f>SUMPRODUCT($B$1:O$1,$B102:O102)/36</f>
        <v>0</v>
      </c>
    </row>
    <row r="103" spans="1:33" ht="13.5" customHeight="1" thickBot="1" x14ac:dyDescent="0.3">
      <c r="A103" s="535"/>
      <c r="B103" s="236" t="s">
        <v>100</v>
      </c>
      <c r="C103" s="113"/>
      <c r="D103" s="79"/>
      <c r="E103" s="197"/>
      <c r="F103" s="79"/>
      <c r="G103" s="78"/>
      <c r="H103" s="197"/>
      <c r="I103" s="79"/>
      <c r="J103" s="86"/>
      <c r="K103" s="86"/>
      <c r="L103" s="86"/>
      <c r="M103" s="86"/>
      <c r="N103" s="77"/>
      <c r="O103" s="103"/>
      <c r="P103" s="113">
        <f>ROUND(SUMPRODUCT($B103:O103,$B$1:O$1)/36,2)</f>
        <v>0</v>
      </c>
      <c r="Q103" s="187"/>
      <c r="R103" s="572"/>
      <c r="S103" s="545"/>
      <c r="T103" s="559"/>
      <c r="AG103" s="429">
        <f>SUMPRODUCT($B$1:O$1,$B103:O103)/36</f>
        <v>0</v>
      </c>
    </row>
    <row r="104" spans="1:33" ht="13.5" customHeight="1" thickBot="1" x14ac:dyDescent="0.3">
      <c r="A104" s="535"/>
      <c r="B104" s="236" t="s">
        <v>101</v>
      </c>
      <c r="C104" s="113"/>
      <c r="D104" s="79"/>
      <c r="E104" s="197"/>
      <c r="F104" s="79"/>
      <c r="G104" s="78"/>
      <c r="H104" s="197"/>
      <c r="I104" s="79"/>
      <c r="J104" s="86"/>
      <c r="K104" s="86"/>
      <c r="L104" s="86"/>
      <c r="M104" s="86"/>
      <c r="N104" s="77"/>
      <c r="O104" s="103"/>
      <c r="P104" s="113">
        <f>ROUND(SUMPRODUCT($B104:O104,$B$1:O$1)/36,2)</f>
        <v>0</v>
      </c>
      <c r="Q104" s="187"/>
      <c r="R104" s="572"/>
      <c r="S104" s="545"/>
      <c r="T104" s="559"/>
      <c r="AG104" s="429">
        <f>SUMPRODUCT($B$1:O$1,$B104:O104)/36</f>
        <v>0</v>
      </c>
    </row>
    <row r="105" spans="1:33" ht="13.5" customHeight="1" thickBot="1" x14ac:dyDescent="0.3">
      <c r="A105" s="535"/>
      <c r="B105" s="236" t="s">
        <v>106</v>
      </c>
      <c r="C105" s="113"/>
      <c r="D105" s="79"/>
      <c r="E105" s="197"/>
      <c r="F105" s="79"/>
      <c r="G105" s="78"/>
      <c r="H105" s="197"/>
      <c r="I105" s="79"/>
      <c r="J105" s="86"/>
      <c r="K105" s="86"/>
      <c r="L105" s="86"/>
      <c r="M105" s="86"/>
      <c r="N105" s="77"/>
      <c r="O105" s="103"/>
      <c r="P105" s="113">
        <f>ROUND(SUMPRODUCT($B105:O105,$B$1:O$1)/36,2)</f>
        <v>0</v>
      </c>
      <c r="Q105" s="187"/>
      <c r="R105" s="572"/>
      <c r="S105" s="545"/>
      <c r="T105" s="559"/>
      <c r="AG105" s="429">
        <f>SUMPRODUCT($B$1:O$1,$B105:O105)/36</f>
        <v>0</v>
      </c>
    </row>
    <row r="106" spans="1:33" ht="13.5" customHeight="1" thickBot="1" x14ac:dyDescent="0.3">
      <c r="A106" s="535"/>
      <c r="B106" s="236" t="s">
        <v>234</v>
      </c>
      <c r="C106" s="113"/>
      <c r="D106" s="79"/>
      <c r="E106" s="197"/>
      <c r="F106" s="79"/>
      <c r="G106" s="78"/>
      <c r="H106" s="197"/>
      <c r="I106" s="79"/>
      <c r="J106" s="86"/>
      <c r="K106" s="86"/>
      <c r="L106" s="86"/>
      <c r="M106" s="86"/>
      <c r="N106" s="77"/>
      <c r="O106" s="103"/>
      <c r="P106" s="113">
        <f>ROUND(SUMPRODUCT($B106:O106,$B$1:O$1)/36,2)</f>
        <v>0</v>
      </c>
      <c r="Q106" s="187"/>
      <c r="R106" s="572"/>
      <c r="S106" s="545"/>
      <c r="T106" s="559"/>
      <c r="AG106" s="429">
        <f>SUMPRODUCT($B$1:O$1,$B106:O106)/36</f>
        <v>0</v>
      </c>
    </row>
    <row r="107" spans="1:33" ht="13.5" customHeight="1" thickBot="1" x14ac:dyDescent="0.3">
      <c r="A107" s="535"/>
      <c r="B107" s="236" t="s">
        <v>233</v>
      </c>
      <c r="C107" s="113"/>
      <c r="D107" s="79"/>
      <c r="E107" s="197"/>
      <c r="F107" s="79"/>
      <c r="G107" s="78"/>
      <c r="H107" s="197"/>
      <c r="I107" s="79"/>
      <c r="J107" s="86"/>
      <c r="K107" s="86"/>
      <c r="L107" s="86"/>
      <c r="M107" s="86"/>
      <c r="N107" s="77"/>
      <c r="O107" s="103"/>
      <c r="P107" s="113">
        <f>ROUND(SUMPRODUCT($B107:O107,$B$1:O$1)/36,2)</f>
        <v>0</v>
      </c>
      <c r="Q107" s="187"/>
      <c r="R107" s="572"/>
      <c r="S107" s="545"/>
      <c r="T107" s="559"/>
      <c r="AG107" s="429">
        <f>SUMPRODUCT($B$1:O$1,$B107:O107)/36</f>
        <v>0</v>
      </c>
    </row>
    <row r="108" spans="1:33" ht="13.5" customHeight="1" thickBot="1" x14ac:dyDescent="0.3">
      <c r="A108" s="535"/>
      <c r="B108" s="236" t="s">
        <v>232</v>
      </c>
      <c r="C108" s="113"/>
      <c r="D108" s="79"/>
      <c r="E108" s="197"/>
      <c r="F108" s="79"/>
      <c r="G108" s="78"/>
      <c r="H108" s="197"/>
      <c r="I108" s="79"/>
      <c r="J108" s="86"/>
      <c r="K108" s="86"/>
      <c r="L108" s="86"/>
      <c r="M108" s="86"/>
      <c r="N108" s="77"/>
      <c r="O108" s="103"/>
      <c r="P108" s="113">
        <f>ROUND(SUMPRODUCT($B108:O108,$B$1:O$1)/36,2)</f>
        <v>0</v>
      </c>
      <c r="Q108" s="187"/>
      <c r="R108" s="572"/>
      <c r="S108" s="545"/>
      <c r="T108" s="559"/>
      <c r="AG108" s="429">
        <f>SUMPRODUCT($B$1:O$1,$B108:O108)/36</f>
        <v>0</v>
      </c>
    </row>
    <row r="109" spans="1:33" ht="13.5" customHeight="1" thickBot="1" x14ac:dyDescent="0.3">
      <c r="A109" s="535"/>
      <c r="B109" s="242" t="s">
        <v>228</v>
      </c>
      <c r="C109" s="144"/>
      <c r="D109" s="158"/>
      <c r="E109" s="198"/>
      <c r="F109" s="158"/>
      <c r="G109" s="159"/>
      <c r="H109" s="198"/>
      <c r="I109" s="152"/>
      <c r="J109" s="157"/>
      <c r="K109" s="157"/>
      <c r="L109" s="157"/>
      <c r="M109" s="157"/>
      <c r="N109" s="154"/>
      <c r="O109" s="142"/>
      <c r="P109" s="144">
        <f>ROUND(SUMPRODUCT($B109:O109,$B$1:O$1)/36,2)</f>
        <v>0</v>
      </c>
      <c r="Q109" s="187"/>
      <c r="R109" s="572"/>
      <c r="S109" s="545"/>
      <c r="T109" s="559"/>
      <c r="AG109" s="429">
        <f>SUMPRODUCT($B$1:O$1,$B109:O109)/36</f>
        <v>0</v>
      </c>
    </row>
    <row r="110" spans="1:33" ht="13.5" customHeight="1" thickBot="1" x14ac:dyDescent="0.3">
      <c r="A110" s="535"/>
      <c r="B110" s="240" t="s">
        <v>98</v>
      </c>
      <c r="C110" s="112"/>
      <c r="D110" s="82"/>
      <c r="E110" s="199"/>
      <c r="F110" s="82"/>
      <c r="G110" s="81"/>
      <c r="H110" s="199"/>
      <c r="I110" s="82"/>
      <c r="J110" s="87"/>
      <c r="K110" s="87"/>
      <c r="L110" s="87"/>
      <c r="M110" s="87"/>
      <c r="N110" s="80"/>
      <c r="O110" s="103"/>
      <c r="P110" s="112">
        <f>ROUND(SUMPRODUCT($B110:O110,$B$1:O$1)/36,2)</f>
        <v>0</v>
      </c>
      <c r="Q110" s="187"/>
      <c r="R110" s="572">
        <f>SUM(P110:P117)</f>
        <v>0</v>
      </c>
      <c r="S110" s="545" t="s">
        <v>3</v>
      </c>
      <c r="T110" s="559"/>
      <c r="AG110" s="429">
        <f>SUMPRODUCT($B$1:O$1,$B110:O110)/36</f>
        <v>0</v>
      </c>
    </row>
    <row r="111" spans="1:33" ht="13.5" customHeight="1" thickBot="1" x14ac:dyDescent="0.3">
      <c r="A111" s="535"/>
      <c r="B111" s="236" t="s">
        <v>99</v>
      </c>
      <c r="C111" s="113"/>
      <c r="D111" s="79"/>
      <c r="E111" s="197"/>
      <c r="F111" s="79"/>
      <c r="G111" s="78"/>
      <c r="H111" s="197"/>
      <c r="I111" s="79"/>
      <c r="J111" s="86"/>
      <c r="K111" s="86"/>
      <c r="L111" s="86"/>
      <c r="M111" s="86"/>
      <c r="N111" s="77"/>
      <c r="O111" s="103"/>
      <c r="P111" s="113">
        <f>ROUND(SUMPRODUCT($B111:O111,$B$1:O$1)/36,2)</f>
        <v>0</v>
      </c>
      <c r="Q111" s="187"/>
      <c r="R111" s="572"/>
      <c r="S111" s="545"/>
      <c r="T111" s="559"/>
      <c r="AG111" s="429">
        <f>SUMPRODUCT($B$1:O$1,$B111:O111)/36</f>
        <v>0</v>
      </c>
    </row>
    <row r="112" spans="1:33" ht="13.5" customHeight="1" thickBot="1" x14ac:dyDescent="0.3">
      <c r="A112" s="535"/>
      <c r="B112" s="236" t="s">
        <v>97</v>
      </c>
      <c r="C112" s="113"/>
      <c r="D112" s="79"/>
      <c r="E112" s="197"/>
      <c r="F112" s="79"/>
      <c r="G112" s="78"/>
      <c r="H112" s="197"/>
      <c r="I112" s="79"/>
      <c r="J112" s="86"/>
      <c r="K112" s="86"/>
      <c r="L112" s="86"/>
      <c r="M112" s="86"/>
      <c r="N112" s="77"/>
      <c r="O112" s="103"/>
      <c r="P112" s="113">
        <f>ROUND(SUMPRODUCT($B112:O112,$B$1:O$1)/36,2)</f>
        <v>0</v>
      </c>
      <c r="Q112" s="187"/>
      <c r="R112" s="572"/>
      <c r="S112" s="545"/>
      <c r="T112" s="559"/>
      <c r="AG112" s="429">
        <f>SUMPRODUCT($B$1:O$1,$B112:O112)/36</f>
        <v>0</v>
      </c>
    </row>
    <row r="113" spans="1:33" ht="12.75" customHeight="1" thickBot="1" x14ac:dyDescent="0.3">
      <c r="A113" s="535"/>
      <c r="B113" s="236" t="s">
        <v>96</v>
      </c>
      <c r="C113" s="113"/>
      <c r="D113" s="79"/>
      <c r="E113" s="197"/>
      <c r="F113" s="79"/>
      <c r="G113" s="78"/>
      <c r="H113" s="197"/>
      <c r="I113" s="79"/>
      <c r="J113" s="86"/>
      <c r="K113" s="86"/>
      <c r="L113" s="86"/>
      <c r="M113" s="86"/>
      <c r="N113" s="77"/>
      <c r="O113" s="103"/>
      <c r="P113" s="113">
        <f>ROUND(SUMPRODUCT($B113:O113,$B$1:O$1)/36,2)</f>
        <v>0</v>
      </c>
      <c r="Q113" s="187"/>
      <c r="R113" s="572"/>
      <c r="S113" s="545"/>
      <c r="T113" s="559"/>
      <c r="AG113" s="429">
        <f>SUMPRODUCT($B$1:O$1,$B113:O113)/36</f>
        <v>0</v>
      </c>
    </row>
    <row r="114" spans="1:33" ht="12.75" customHeight="1" thickBot="1" x14ac:dyDescent="0.3">
      <c r="A114" s="535"/>
      <c r="B114" s="236" t="s">
        <v>231</v>
      </c>
      <c r="C114" s="113"/>
      <c r="D114" s="79"/>
      <c r="E114" s="197"/>
      <c r="F114" s="79"/>
      <c r="G114" s="78"/>
      <c r="H114" s="197"/>
      <c r="I114" s="79"/>
      <c r="J114" s="86"/>
      <c r="K114" s="86"/>
      <c r="L114" s="86"/>
      <c r="M114" s="86"/>
      <c r="N114" s="77"/>
      <c r="O114" s="103"/>
      <c r="P114" s="113">
        <f>ROUND(SUMPRODUCT($B114:O114,$B$1:O$1)/36,2)</f>
        <v>0</v>
      </c>
      <c r="Q114" s="187"/>
      <c r="R114" s="572"/>
      <c r="S114" s="545"/>
      <c r="T114" s="559"/>
      <c r="AG114" s="429">
        <f>SUMPRODUCT($B$1:O$1,$B114:O114)/36</f>
        <v>0</v>
      </c>
    </row>
    <row r="115" spans="1:33" ht="12.75" customHeight="1" thickBot="1" x14ac:dyDescent="0.3">
      <c r="A115" s="535"/>
      <c r="B115" s="236" t="s">
        <v>230</v>
      </c>
      <c r="C115" s="113"/>
      <c r="D115" s="79"/>
      <c r="E115" s="197"/>
      <c r="F115" s="79"/>
      <c r="G115" s="78"/>
      <c r="H115" s="197"/>
      <c r="I115" s="79"/>
      <c r="J115" s="86"/>
      <c r="K115" s="86"/>
      <c r="L115" s="86"/>
      <c r="M115" s="86"/>
      <c r="N115" s="77"/>
      <c r="O115" s="103"/>
      <c r="P115" s="113">
        <f>ROUND(SUMPRODUCT($B115:O115,$B$1:O$1)/36,2)</f>
        <v>0</v>
      </c>
      <c r="Q115" s="187"/>
      <c r="R115" s="572"/>
      <c r="S115" s="545"/>
      <c r="T115" s="559"/>
      <c r="AG115" s="429">
        <f>SUMPRODUCT($B$1:O$1,$B115:O115)/36</f>
        <v>0</v>
      </c>
    </row>
    <row r="116" spans="1:33" ht="12.75" customHeight="1" thickBot="1" x14ac:dyDescent="0.3">
      <c r="A116" s="535"/>
      <c r="B116" s="236" t="s">
        <v>229</v>
      </c>
      <c r="C116" s="113"/>
      <c r="D116" s="79"/>
      <c r="E116" s="197"/>
      <c r="F116" s="79"/>
      <c r="G116" s="78"/>
      <c r="H116" s="197"/>
      <c r="I116" s="79"/>
      <c r="J116" s="86"/>
      <c r="K116" s="86"/>
      <c r="L116" s="86"/>
      <c r="M116" s="86"/>
      <c r="N116" s="77"/>
      <c r="O116" s="103"/>
      <c r="P116" s="113">
        <f>ROUND(SUMPRODUCT($B116:O116,$B$1:O$1)/36,2)</f>
        <v>0</v>
      </c>
      <c r="Q116" s="187"/>
      <c r="R116" s="572"/>
      <c r="S116" s="545"/>
      <c r="T116" s="559"/>
      <c r="AG116" s="429">
        <f>SUMPRODUCT($B$1:O$1,$B116:O116)/36</f>
        <v>0</v>
      </c>
    </row>
    <row r="117" spans="1:33" ht="12.75" customHeight="1" thickBot="1" x14ac:dyDescent="0.3">
      <c r="A117" s="535"/>
      <c r="B117" s="243" t="s">
        <v>228</v>
      </c>
      <c r="C117" s="143"/>
      <c r="D117" s="202"/>
      <c r="E117" s="203"/>
      <c r="F117" s="202"/>
      <c r="G117" s="167"/>
      <c r="H117" s="203"/>
      <c r="I117" s="202"/>
      <c r="J117" s="204"/>
      <c r="K117" s="204"/>
      <c r="L117" s="204"/>
      <c r="M117" s="204"/>
      <c r="N117" s="205"/>
      <c r="O117" s="142"/>
      <c r="P117" s="144">
        <f>ROUND(SUMPRODUCT($B117:O117,$B$1:O$1)/36,2)</f>
        <v>0</v>
      </c>
      <c r="Q117" s="187"/>
      <c r="R117" s="572"/>
      <c r="S117" s="563"/>
      <c r="T117" s="559"/>
      <c r="AG117" s="429">
        <f>SUMPRODUCT($B$1:O$1,$B117:O117)/36</f>
        <v>0</v>
      </c>
    </row>
    <row r="118" spans="1:33" ht="13.5" customHeight="1" thickBot="1" x14ac:dyDescent="0.3">
      <c r="A118" s="581"/>
      <c r="B118" s="581"/>
      <c r="C118" s="209" t="s">
        <v>268</v>
      </c>
      <c r="D118" s="206" t="s">
        <v>267</v>
      </c>
      <c r="E118" s="207" t="s">
        <v>266</v>
      </c>
      <c r="F118" s="206" t="s">
        <v>74</v>
      </c>
      <c r="G118" s="208" t="s">
        <v>73</v>
      </c>
      <c r="H118" s="207" t="s">
        <v>72</v>
      </c>
      <c r="I118" s="253" t="s">
        <v>141</v>
      </c>
      <c r="J118" s="254" t="s">
        <v>152</v>
      </c>
      <c r="K118" s="254" t="s">
        <v>153</v>
      </c>
      <c r="L118" s="254" t="s">
        <v>154</v>
      </c>
      <c r="M118" s="254" t="s">
        <v>155</v>
      </c>
      <c r="N118" s="255" t="s">
        <v>156</v>
      </c>
      <c r="O118" s="104"/>
      <c r="P118" s="104"/>
      <c r="Q118" s="180"/>
      <c r="R118" s="85"/>
      <c r="S118" s="72"/>
      <c r="T118" s="149"/>
      <c r="AG118" s="429"/>
    </row>
    <row r="119" spans="1:33" ht="13.5" customHeight="1" thickBot="1" x14ac:dyDescent="0.3">
      <c r="A119" s="582" t="s">
        <v>265</v>
      </c>
      <c r="B119" s="240" t="s">
        <v>111</v>
      </c>
      <c r="C119" s="112"/>
      <c r="D119" s="82"/>
      <c r="E119" s="199"/>
      <c r="F119" s="82"/>
      <c r="G119" s="81"/>
      <c r="H119" s="199"/>
      <c r="I119" s="82"/>
      <c r="J119" s="87"/>
      <c r="K119" s="87"/>
      <c r="L119" s="87"/>
      <c r="M119" s="87"/>
      <c r="N119" s="80"/>
      <c r="O119" s="103"/>
      <c r="P119" s="112">
        <f>ROUND(SUMPRODUCT($B119:O119,$B$1:O$1)/36,2)</f>
        <v>0</v>
      </c>
      <c r="Q119" s="187"/>
      <c r="R119" s="586">
        <f>SUM(P119:P126)</f>
        <v>0</v>
      </c>
      <c r="S119" s="544" t="s">
        <v>1</v>
      </c>
      <c r="T119" s="575" t="s">
        <v>264</v>
      </c>
      <c r="AG119" s="429">
        <f>SUMPRODUCT($B$1:O$1,$B119:O119)/36</f>
        <v>0</v>
      </c>
    </row>
    <row r="120" spans="1:33" ht="13.5" customHeight="1" thickBot="1" x14ac:dyDescent="0.3">
      <c r="A120" s="583"/>
      <c r="B120" s="236" t="s">
        <v>110</v>
      </c>
      <c r="C120" s="113"/>
      <c r="D120" s="79"/>
      <c r="E120" s="197"/>
      <c r="F120" s="79"/>
      <c r="G120" s="78"/>
      <c r="H120" s="197"/>
      <c r="I120" s="79"/>
      <c r="J120" s="86"/>
      <c r="K120" s="86"/>
      <c r="L120" s="86"/>
      <c r="M120" s="86"/>
      <c r="N120" s="77"/>
      <c r="O120" s="103"/>
      <c r="P120" s="113">
        <f>ROUND(SUMPRODUCT($B120:O120,$B$1:O$1)/36,2)</f>
        <v>0</v>
      </c>
      <c r="Q120" s="187"/>
      <c r="R120" s="586"/>
      <c r="S120" s="545"/>
      <c r="T120" s="575"/>
      <c r="AG120" s="429">
        <f>SUMPRODUCT($B$1:O$1,$B120:O120)/36</f>
        <v>0</v>
      </c>
    </row>
    <row r="121" spans="1:33" ht="13.5" customHeight="1" thickBot="1" x14ac:dyDescent="0.3">
      <c r="A121" s="583"/>
      <c r="B121" s="236" t="s">
        <v>109</v>
      </c>
      <c r="C121" s="113"/>
      <c r="D121" s="79"/>
      <c r="E121" s="197"/>
      <c r="F121" s="79"/>
      <c r="G121" s="78"/>
      <c r="H121" s="197"/>
      <c r="I121" s="79"/>
      <c r="J121" s="86"/>
      <c r="K121" s="86"/>
      <c r="L121" s="86"/>
      <c r="M121" s="86"/>
      <c r="N121" s="77"/>
      <c r="O121" s="103"/>
      <c r="P121" s="113">
        <f>ROUND(SUMPRODUCT($B121:O121,$B$1:O$1)/36,2)</f>
        <v>0</v>
      </c>
      <c r="Q121" s="187"/>
      <c r="R121" s="586"/>
      <c r="S121" s="545"/>
      <c r="T121" s="575"/>
      <c r="AG121" s="429">
        <f>SUMPRODUCT($B$1:O$1,$B121:O121)/36</f>
        <v>0</v>
      </c>
    </row>
    <row r="122" spans="1:33" ht="13.5" customHeight="1" thickBot="1" x14ac:dyDescent="0.3">
      <c r="A122" s="583"/>
      <c r="B122" s="236" t="s">
        <v>108</v>
      </c>
      <c r="C122" s="113"/>
      <c r="D122" s="79"/>
      <c r="E122" s="197"/>
      <c r="F122" s="79"/>
      <c r="G122" s="78"/>
      <c r="H122" s="197"/>
      <c r="I122" s="79"/>
      <c r="J122" s="86"/>
      <c r="K122" s="86"/>
      <c r="L122" s="86"/>
      <c r="M122" s="86"/>
      <c r="N122" s="77"/>
      <c r="O122" s="103"/>
      <c r="P122" s="113">
        <f>ROUND(SUMPRODUCT($B122:O122,$B$1:O$1)/36,2)</f>
        <v>0</v>
      </c>
      <c r="Q122" s="187"/>
      <c r="R122" s="586"/>
      <c r="S122" s="545"/>
      <c r="T122" s="575"/>
      <c r="AG122" s="429">
        <f>SUMPRODUCT($B$1:O$1,$B122:O122)/36</f>
        <v>0</v>
      </c>
    </row>
    <row r="123" spans="1:33" ht="13.5" customHeight="1" thickBot="1" x14ac:dyDescent="0.3">
      <c r="A123" s="583"/>
      <c r="B123" s="236" t="s">
        <v>237</v>
      </c>
      <c r="C123" s="113"/>
      <c r="D123" s="79"/>
      <c r="E123" s="197"/>
      <c r="F123" s="79"/>
      <c r="G123" s="78"/>
      <c r="H123" s="197"/>
      <c r="I123" s="79"/>
      <c r="J123" s="86"/>
      <c r="K123" s="86"/>
      <c r="L123" s="86"/>
      <c r="M123" s="86"/>
      <c r="N123" s="77"/>
      <c r="O123" s="103"/>
      <c r="P123" s="113">
        <f>ROUND(SUMPRODUCT($B123:O123,$B$1:O$1)/36,2)</f>
        <v>0</v>
      </c>
      <c r="Q123" s="187"/>
      <c r="R123" s="586"/>
      <c r="S123" s="545"/>
      <c r="T123" s="575"/>
      <c r="AG123" s="429">
        <f>SUMPRODUCT($B$1:O$1,$B123:O123)/36</f>
        <v>0</v>
      </c>
    </row>
    <row r="124" spans="1:33" ht="13.5" customHeight="1" thickBot="1" x14ac:dyDescent="0.3">
      <c r="A124" s="583"/>
      <c r="B124" s="236" t="s">
        <v>236</v>
      </c>
      <c r="C124" s="113"/>
      <c r="D124" s="79"/>
      <c r="E124" s="197"/>
      <c r="F124" s="79"/>
      <c r="G124" s="78"/>
      <c r="H124" s="197"/>
      <c r="I124" s="79"/>
      <c r="J124" s="86"/>
      <c r="K124" s="86"/>
      <c r="L124" s="86"/>
      <c r="M124" s="86"/>
      <c r="N124" s="77"/>
      <c r="O124" s="103"/>
      <c r="P124" s="113">
        <f>ROUND(SUMPRODUCT($B124:O124,$B$1:O$1)/36,2)</f>
        <v>0</v>
      </c>
      <c r="Q124" s="187"/>
      <c r="R124" s="586"/>
      <c r="S124" s="545"/>
      <c r="T124" s="575"/>
      <c r="AG124" s="429">
        <f>SUMPRODUCT($B$1:O$1,$B124:O124)/36</f>
        <v>0</v>
      </c>
    </row>
    <row r="125" spans="1:33" ht="13.5" customHeight="1" thickBot="1" x14ac:dyDescent="0.3">
      <c r="A125" s="583"/>
      <c r="B125" s="236" t="s">
        <v>235</v>
      </c>
      <c r="C125" s="113"/>
      <c r="D125" s="79"/>
      <c r="E125" s="197"/>
      <c r="F125" s="79"/>
      <c r="G125" s="78"/>
      <c r="H125" s="197"/>
      <c r="I125" s="79"/>
      <c r="J125" s="86"/>
      <c r="K125" s="86"/>
      <c r="L125" s="86"/>
      <c r="M125" s="86"/>
      <c r="N125" s="77"/>
      <c r="O125" s="103"/>
      <c r="P125" s="113">
        <f>ROUND(SUMPRODUCT($B125:O125,$B$1:O$1)/36,2)</f>
        <v>0</v>
      </c>
      <c r="Q125" s="187"/>
      <c r="R125" s="586"/>
      <c r="S125" s="545"/>
      <c r="T125" s="575"/>
      <c r="AG125" s="429">
        <f>SUMPRODUCT($B$1:O$1,$B125:O125)/36</f>
        <v>0</v>
      </c>
    </row>
    <row r="126" spans="1:33" ht="13.5" customHeight="1" thickBot="1" x14ac:dyDescent="0.3">
      <c r="A126" s="583"/>
      <c r="B126" s="242" t="s">
        <v>228</v>
      </c>
      <c r="C126" s="144"/>
      <c r="D126" s="158"/>
      <c r="E126" s="198"/>
      <c r="F126" s="158"/>
      <c r="G126" s="159"/>
      <c r="H126" s="198"/>
      <c r="I126" s="152"/>
      <c r="J126" s="157"/>
      <c r="K126" s="157"/>
      <c r="L126" s="157"/>
      <c r="M126" s="157"/>
      <c r="N126" s="154"/>
      <c r="O126" s="142"/>
      <c r="P126" s="144">
        <f>ROUND(SUMPRODUCT($B126:O126,$B$1:O$1)/36,2)</f>
        <v>0</v>
      </c>
      <c r="Q126" s="187"/>
      <c r="R126" s="586"/>
      <c r="S126" s="545"/>
      <c r="T126" s="575"/>
      <c r="AG126" s="429">
        <f>SUMPRODUCT($B$1:O$1,$B126:O126)/36</f>
        <v>0</v>
      </c>
    </row>
    <row r="127" spans="1:33" ht="13.5" customHeight="1" thickBot="1" x14ac:dyDescent="0.3">
      <c r="A127" s="583"/>
      <c r="B127" s="240" t="s">
        <v>107</v>
      </c>
      <c r="C127" s="112"/>
      <c r="D127" s="82"/>
      <c r="E127" s="199"/>
      <c r="F127" s="82"/>
      <c r="G127" s="81"/>
      <c r="H127" s="199"/>
      <c r="I127" s="82"/>
      <c r="J127" s="87"/>
      <c r="K127" s="87"/>
      <c r="L127" s="87"/>
      <c r="M127" s="87"/>
      <c r="N127" s="80"/>
      <c r="O127" s="103"/>
      <c r="P127" s="112">
        <f>ROUND(SUMPRODUCT($B127:O127,$B$1:O$1)/36,2)</f>
        <v>0</v>
      </c>
      <c r="Q127" s="187"/>
      <c r="R127" s="586">
        <f>SUM(P127:P134)</f>
        <v>0</v>
      </c>
      <c r="S127" s="545" t="s">
        <v>2</v>
      </c>
      <c r="T127" s="575"/>
      <c r="AG127" s="429">
        <f>SUMPRODUCT($B$1:O$1,$B127:O127)/36</f>
        <v>0</v>
      </c>
    </row>
    <row r="128" spans="1:33" ht="13.5" customHeight="1" thickBot="1" x14ac:dyDescent="0.3">
      <c r="A128" s="583"/>
      <c r="B128" s="236" t="s">
        <v>100</v>
      </c>
      <c r="C128" s="113"/>
      <c r="D128" s="79"/>
      <c r="E128" s="197"/>
      <c r="F128" s="79"/>
      <c r="G128" s="78"/>
      <c r="H128" s="197"/>
      <c r="I128" s="79"/>
      <c r="J128" s="86"/>
      <c r="K128" s="86"/>
      <c r="L128" s="86"/>
      <c r="M128" s="86"/>
      <c r="N128" s="77"/>
      <c r="O128" s="103"/>
      <c r="P128" s="113">
        <f>ROUND(SUMPRODUCT($B128:O128,$B$1:O$1)/36,2)</f>
        <v>0</v>
      </c>
      <c r="Q128" s="187"/>
      <c r="R128" s="586"/>
      <c r="S128" s="545"/>
      <c r="T128" s="575"/>
      <c r="AG128" s="429">
        <f>SUMPRODUCT($B$1:O$1,$B128:O128)/36</f>
        <v>0</v>
      </c>
    </row>
    <row r="129" spans="1:33" ht="13.5" customHeight="1" thickBot="1" x14ac:dyDescent="0.3">
      <c r="A129" s="583"/>
      <c r="B129" s="236" t="s">
        <v>101</v>
      </c>
      <c r="C129" s="113"/>
      <c r="D129" s="79"/>
      <c r="E129" s="197"/>
      <c r="F129" s="79"/>
      <c r="G129" s="78"/>
      <c r="H129" s="197"/>
      <c r="I129" s="79"/>
      <c r="J129" s="86"/>
      <c r="K129" s="86"/>
      <c r="L129" s="86"/>
      <c r="M129" s="86"/>
      <c r="N129" s="77"/>
      <c r="O129" s="103"/>
      <c r="P129" s="113">
        <f>ROUND(SUMPRODUCT($B129:O129,$B$1:O$1)/36,2)</f>
        <v>0</v>
      </c>
      <c r="Q129" s="187"/>
      <c r="R129" s="586"/>
      <c r="S129" s="545"/>
      <c r="T129" s="575"/>
      <c r="AG129" s="429">
        <f>SUMPRODUCT($B$1:O$1,$B129:O129)/36</f>
        <v>0</v>
      </c>
    </row>
    <row r="130" spans="1:33" ht="13.5" customHeight="1" thickBot="1" x14ac:dyDescent="0.3">
      <c r="A130" s="583"/>
      <c r="B130" s="236" t="s">
        <v>106</v>
      </c>
      <c r="C130" s="113"/>
      <c r="D130" s="79"/>
      <c r="E130" s="197"/>
      <c r="F130" s="79"/>
      <c r="G130" s="78"/>
      <c r="H130" s="197"/>
      <c r="I130" s="79"/>
      <c r="J130" s="86"/>
      <c r="K130" s="86"/>
      <c r="L130" s="86"/>
      <c r="M130" s="86"/>
      <c r="N130" s="77"/>
      <c r="O130" s="103"/>
      <c r="P130" s="113">
        <f>ROUND(SUMPRODUCT($B130:O130,$B$1:O$1)/36,2)</f>
        <v>0</v>
      </c>
      <c r="Q130" s="187"/>
      <c r="R130" s="586"/>
      <c r="S130" s="545"/>
      <c r="T130" s="575"/>
      <c r="AG130" s="429">
        <f>SUMPRODUCT($B$1:O$1,$B130:O130)/36</f>
        <v>0</v>
      </c>
    </row>
    <row r="131" spans="1:33" ht="13.5" customHeight="1" thickBot="1" x14ac:dyDescent="0.3">
      <c r="A131" s="583"/>
      <c r="B131" s="236" t="s">
        <v>234</v>
      </c>
      <c r="C131" s="113"/>
      <c r="D131" s="79"/>
      <c r="E131" s="197"/>
      <c r="F131" s="79"/>
      <c r="G131" s="78"/>
      <c r="H131" s="197"/>
      <c r="I131" s="79"/>
      <c r="J131" s="86"/>
      <c r="K131" s="86"/>
      <c r="L131" s="86"/>
      <c r="M131" s="86"/>
      <c r="N131" s="77"/>
      <c r="O131" s="103"/>
      <c r="P131" s="113">
        <f>ROUND(SUMPRODUCT($B131:O131,$B$1:O$1)/36,2)</f>
        <v>0</v>
      </c>
      <c r="Q131" s="187"/>
      <c r="R131" s="586"/>
      <c r="S131" s="545"/>
      <c r="T131" s="575"/>
      <c r="AG131" s="429">
        <f>SUMPRODUCT($B$1:O$1,$B131:O131)/36</f>
        <v>0</v>
      </c>
    </row>
    <row r="132" spans="1:33" ht="13.5" customHeight="1" thickBot="1" x14ac:dyDescent="0.3">
      <c r="A132" s="583"/>
      <c r="B132" s="236" t="s">
        <v>233</v>
      </c>
      <c r="C132" s="113"/>
      <c r="D132" s="79"/>
      <c r="E132" s="197"/>
      <c r="F132" s="79"/>
      <c r="G132" s="78"/>
      <c r="H132" s="197"/>
      <c r="I132" s="79"/>
      <c r="J132" s="86"/>
      <c r="K132" s="86"/>
      <c r="L132" s="86"/>
      <c r="M132" s="86"/>
      <c r="N132" s="77"/>
      <c r="O132" s="103"/>
      <c r="P132" s="113">
        <f>ROUND(SUMPRODUCT($B132:O132,$B$1:O$1)/36,2)</f>
        <v>0</v>
      </c>
      <c r="Q132" s="187"/>
      <c r="R132" s="586"/>
      <c r="S132" s="545"/>
      <c r="T132" s="575"/>
      <c r="AG132" s="429">
        <f>SUMPRODUCT($B$1:O$1,$B132:O132)/36</f>
        <v>0</v>
      </c>
    </row>
    <row r="133" spans="1:33" ht="13.5" customHeight="1" thickBot="1" x14ac:dyDescent="0.3">
      <c r="A133" s="583"/>
      <c r="B133" s="236" t="s">
        <v>232</v>
      </c>
      <c r="C133" s="113"/>
      <c r="D133" s="79"/>
      <c r="E133" s="197"/>
      <c r="F133" s="79"/>
      <c r="G133" s="78"/>
      <c r="H133" s="197"/>
      <c r="I133" s="79"/>
      <c r="J133" s="86"/>
      <c r="K133" s="86"/>
      <c r="L133" s="86"/>
      <c r="M133" s="86"/>
      <c r="N133" s="77"/>
      <c r="O133" s="103"/>
      <c r="P133" s="113">
        <f>ROUND(SUMPRODUCT($B133:O133,$B$1:O$1)/36,2)</f>
        <v>0</v>
      </c>
      <c r="Q133" s="187"/>
      <c r="R133" s="586"/>
      <c r="S133" s="545"/>
      <c r="T133" s="575"/>
      <c r="AG133" s="429">
        <f>SUMPRODUCT($B$1:O$1,$B133:O133)/36</f>
        <v>0</v>
      </c>
    </row>
    <row r="134" spans="1:33" ht="13.5" customHeight="1" thickBot="1" x14ac:dyDescent="0.3">
      <c r="A134" s="583"/>
      <c r="B134" s="242" t="s">
        <v>228</v>
      </c>
      <c r="C134" s="144"/>
      <c r="D134" s="158"/>
      <c r="E134" s="198"/>
      <c r="F134" s="158"/>
      <c r="G134" s="159"/>
      <c r="H134" s="198"/>
      <c r="I134" s="152"/>
      <c r="J134" s="157"/>
      <c r="K134" s="157"/>
      <c r="L134" s="157"/>
      <c r="M134" s="157"/>
      <c r="N134" s="154"/>
      <c r="O134" s="142"/>
      <c r="P134" s="144">
        <f>ROUND(SUMPRODUCT($B134:O134,$B$1:O$1)/36,2)</f>
        <v>0</v>
      </c>
      <c r="Q134" s="187"/>
      <c r="R134" s="586"/>
      <c r="S134" s="545"/>
      <c r="T134" s="575"/>
      <c r="AG134" s="429">
        <f>SUMPRODUCT($B$1:O$1,$B134:O134)/36</f>
        <v>0</v>
      </c>
    </row>
    <row r="135" spans="1:33" ht="13.5" customHeight="1" thickBot="1" x14ac:dyDescent="0.3">
      <c r="A135" s="583"/>
      <c r="B135" s="240" t="s">
        <v>98</v>
      </c>
      <c r="C135" s="112"/>
      <c r="D135" s="82"/>
      <c r="E135" s="199"/>
      <c r="F135" s="82"/>
      <c r="G135" s="81"/>
      <c r="H135" s="199"/>
      <c r="I135" s="82"/>
      <c r="J135" s="87"/>
      <c r="K135" s="87"/>
      <c r="L135" s="87"/>
      <c r="M135" s="87"/>
      <c r="N135" s="80"/>
      <c r="O135" s="103"/>
      <c r="P135" s="112">
        <f>ROUND(SUMPRODUCT($B135:O135,$B$1:O$1)/36,2)</f>
        <v>0</v>
      </c>
      <c r="Q135" s="187"/>
      <c r="R135" s="586">
        <f>SUM(P135:P142)</f>
        <v>0</v>
      </c>
      <c r="S135" s="545" t="s">
        <v>3</v>
      </c>
      <c r="T135" s="575"/>
      <c r="AG135" s="429">
        <f>SUMPRODUCT($B$1:O$1,$B135:O135)/36</f>
        <v>0</v>
      </c>
    </row>
    <row r="136" spans="1:33" ht="13.5" customHeight="1" thickBot="1" x14ac:dyDescent="0.3">
      <c r="A136" s="583"/>
      <c r="B136" s="236" t="s">
        <v>99</v>
      </c>
      <c r="C136" s="113"/>
      <c r="D136" s="79"/>
      <c r="E136" s="197"/>
      <c r="F136" s="79"/>
      <c r="G136" s="78"/>
      <c r="H136" s="197"/>
      <c r="I136" s="79"/>
      <c r="J136" s="86"/>
      <c r="K136" s="86"/>
      <c r="L136" s="86"/>
      <c r="M136" s="86"/>
      <c r="N136" s="77"/>
      <c r="O136" s="103"/>
      <c r="P136" s="113">
        <f>ROUND(SUMPRODUCT($B136:O136,$B$1:O$1)/36,2)</f>
        <v>0</v>
      </c>
      <c r="Q136" s="187"/>
      <c r="R136" s="586"/>
      <c r="S136" s="545"/>
      <c r="T136" s="575"/>
      <c r="AG136" s="429">
        <f>SUMPRODUCT($B$1:O$1,$B136:O136)/36</f>
        <v>0</v>
      </c>
    </row>
    <row r="137" spans="1:33" ht="12.75" customHeight="1" thickBot="1" x14ac:dyDescent="0.3">
      <c r="A137" s="583"/>
      <c r="B137" s="236" t="s">
        <v>97</v>
      </c>
      <c r="C137" s="113"/>
      <c r="D137" s="79"/>
      <c r="E137" s="197"/>
      <c r="F137" s="79"/>
      <c r="G137" s="78"/>
      <c r="H137" s="197"/>
      <c r="I137" s="79"/>
      <c r="J137" s="86"/>
      <c r="K137" s="86"/>
      <c r="L137" s="86"/>
      <c r="M137" s="86"/>
      <c r="N137" s="77"/>
      <c r="O137" s="103"/>
      <c r="P137" s="113">
        <f>ROUND(SUMPRODUCT($B137:O137,$B$1:O$1)/36,2)</f>
        <v>0</v>
      </c>
      <c r="Q137" s="187"/>
      <c r="R137" s="586"/>
      <c r="S137" s="545"/>
      <c r="T137" s="575"/>
      <c r="AG137" s="429">
        <f>SUMPRODUCT($B$1:O$1,$B137:O137)/36</f>
        <v>0</v>
      </c>
    </row>
    <row r="138" spans="1:33" ht="12.75" customHeight="1" thickBot="1" x14ac:dyDescent="0.3">
      <c r="A138" s="583"/>
      <c r="B138" s="236" t="s">
        <v>96</v>
      </c>
      <c r="C138" s="113"/>
      <c r="D138" s="79"/>
      <c r="E138" s="197"/>
      <c r="F138" s="79"/>
      <c r="G138" s="78"/>
      <c r="H138" s="197"/>
      <c r="I138" s="79"/>
      <c r="J138" s="86"/>
      <c r="K138" s="86"/>
      <c r="L138" s="86"/>
      <c r="M138" s="86"/>
      <c r="N138" s="77"/>
      <c r="O138" s="103"/>
      <c r="P138" s="113">
        <f>ROUND(SUMPRODUCT($B138:O138,$B$1:O$1)/36,2)</f>
        <v>0</v>
      </c>
      <c r="Q138" s="187"/>
      <c r="R138" s="586"/>
      <c r="S138" s="545"/>
      <c r="T138" s="575"/>
      <c r="AG138" s="429">
        <f>SUMPRODUCT($B$1:O$1,$B138:O138)/36</f>
        <v>0</v>
      </c>
    </row>
    <row r="139" spans="1:33" ht="12.75" customHeight="1" thickBot="1" x14ac:dyDescent="0.3">
      <c r="A139" s="583"/>
      <c r="B139" s="236" t="s">
        <v>231</v>
      </c>
      <c r="C139" s="113"/>
      <c r="D139" s="79"/>
      <c r="E139" s="197"/>
      <c r="F139" s="79"/>
      <c r="G139" s="78"/>
      <c r="H139" s="197"/>
      <c r="I139" s="79"/>
      <c r="J139" s="86"/>
      <c r="K139" s="86"/>
      <c r="L139" s="86"/>
      <c r="M139" s="86"/>
      <c r="N139" s="77"/>
      <c r="O139" s="103"/>
      <c r="P139" s="113">
        <f>ROUND(SUMPRODUCT($B139:O139,$B$1:O$1)/36,2)</f>
        <v>0</v>
      </c>
      <c r="Q139" s="187"/>
      <c r="R139" s="586"/>
      <c r="S139" s="545"/>
      <c r="T139" s="575"/>
      <c r="AG139" s="429">
        <f>SUMPRODUCT($B$1:O$1,$B139:O139)/36</f>
        <v>0</v>
      </c>
    </row>
    <row r="140" spans="1:33" ht="12.75" customHeight="1" thickBot="1" x14ac:dyDescent="0.3">
      <c r="A140" s="583"/>
      <c r="B140" s="236" t="s">
        <v>230</v>
      </c>
      <c r="C140" s="113"/>
      <c r="D140" s="79"/>
      <c r="E140" s="197"/>
      <c r="F140" s="79"/>
      <c r="G140" s="78"/>
      <c r="H140" s="197"/>
      <c r="I140" s="79"/>
      <c r="J140" s="86"/>
      <c r="K140" s="86"/>
      <c r="L140" s="86"/>
      <c r="M140" s="86"/>
      <c r="N140" s="77"/>
      <c r="O140" s="103"/>
      <c r="P140" s="113">
        <f>ROUND(SUMPRODUCT($B140:O140,$B$1:O$1)/36,2)</f>
        <v>0</v>
      </c>
      <c r="Q140" s="187"/>
      <c r="R140" s="586"/>
      <c r="S140" s="545"/>
      <c r="T140" s="575"/>
      <c r="AG140" s="429">
        <f>SUMPRODUCT($B$1:O$1,$B140:O140)/36</f>
        <v>0</v>
      </c>
    </row>
    <row r="141" spans="1:33" ht="12.75" customHeight="1" thickBot="1" x14ac:dyDescent="0.3">
      <c r="A141" s="583"/>
      <c r="B141" s="236" t="s">
        <v>229</v>
      </c>
      <c r="C141" s="113"/>
      <c r="D141" s="79"/>
      <c r="E141" s="197"/>
      <c r="F141" s="79"/>
      <c r="G141" s="78"/>
      <c r="H141" s="197"/>
      <c r="I141" s="79"/>
      <c r="J141" s="86"/>
      <c r="K141" s="86"/>
      <c r="L141" s="86"/>
      <c r="M141" s="86"/>
      <c r="N141" s="77"/>
      <c r="O141" s="103"/>
      <c r="P141" s="113">
        <f>ROUND(SUMPRODUCT($B141:O141,$B$1:O$1)/36,2)</f>
        <v>0</v>
      </c>
      <c r="Q141" s="187"/>
      <c r="R141" s="586"/>
      <c r="S141" s="545"/>
      <c r="T141" s="575"/>
      <c r="AG141" s="429">
        <f>SUMPRODUCT($B$1:O$1,$B141:O141)/36</f>
        <v>0</v>
      </c>
    </row>
    <row r="142" spans="1:33" ht="12.75" customHeight="1" thickBot="1" x14ac:dyDescent="0.3">
      <c r="A142" s="584"/>
      <c r="B142" s="242" t="s">
        <v>228</v>
      </c>
      <c r="C142" s="144"/>
      <c r="D142" s="158"/>
      <c r="E142" s="198"/>
      <c r="F142" s="158"/>
      <c r="G142" s="159"/>
      <c r="H142" s="198"/>
      <c r="I142" s="158"/>
      <c r="J142" s="165"/>
      <c r="K142" s="165"/>
      <c r="L142" s="165"/>
      <c r="M142" s="165"/>
      <c r="N142" s="160"/>
      <c r="O142" s="142"/>
      <c r="P142" s="144">
        <f>ROUND(SUMPRODUCT($B142:O142,$B$1:O$1)/36,2)</f>
        <v>0</v>
      </c>
      <c r="Q142" s="187"/>
      <c r="R142" s="586"/>
      <c r="S142" s="563"/>
      <c r="T142" s="575"/>
      <c r="AG142" s="429">
        <f>SUMPRODUCT($B$1:O$1,$B142:O142)/36</f>
        <v>0</v>
      </c>
    </row>
    <row r="143" spans="1:33" ht="12.75" customHeight="1" x14ac:dyDescent="0.25">
      <c r="A143" s="88"/>
      <c r="B143" s="232"/>
      <c r="R143" s="76">
        <f>SUM(R53:R142)</f>
        <v>0</v>
      </c>
      <c r="AG143" s="176"/>
    </row>
    <row r="144" spans="1:33" s="72" customFormat="1" ht="12.75" customHeight="1" x14ac:dyDescent="0.25">
      <c r="A144" s="61"/>
      <c r="B144" s="62"/>
      <c r="C144" s="62"/>
      <c r="D144" s="62"/>
      <c r="E144" s="62"/>
      <c r="F144" s="62"/>
      <c r="G144" s="62"/>
      <c r="H144" s="62"/>
      <c r="I144" s="62"/>
      <c r="J144" s="62"/>
      <c r="K144" s="62"/>
      <c r="L144" s="62"/>
      <c r="M144" s="62"/>
      <c r="N144" s="62"/>
      <c r="O144" s="62"/>
      <c r="P144" s="62"/>
      <c r="Q144" s="162"/>
      <c r="R144" s="75"/>
      <c r="S144" s="61"/>
      <c r="T144" s="61"/>
      <c r="U144" s="61"/>
    </row>
    <row r="145" spans="1:34" ht="16.5" customHeight="1" x14ac:dyDescent="0.25">
      <c r="A145" s="74"/>
      <c r="B145" s="175" t="s">
        <v>105</v>
      </c>
      <c r="C145" s="335"/>
      <c r="D145" s="665"/>
      <c r="E145" s="666"/>
      <c r="F145" s="665"/>
      <c r="G145" s="667"/>
      <c r="H145" s="666"/>
      <c r="I145" s="665"/>
      <c r="J145" s="667"/>
      <c r="K145" s="667"/>
      <c r="L145" s="667"/>
      <c r="M145" s="667"/>
      <c r="N145" s="666"/>
      <c r="O145" s="105"/>
      <c r="P145" s="105"/>
      <c r="Q145" s="181"/>
      <c r="R145" s="73"/>
      <c r="S145" s="72"/>
      <c r="T145" s="72"/>
      <c r="U145" s="72"/>
    </row>
    <row r="146" spans="1:34" ht="26.25" customHeight="1" x14ac:dyDescent="0.25">
      <c r="A146" s="539" t="s">
        <v>315</v>
      </c>
      <c r="B146" s="540"/>
      <c r="C146" s="172">
        <f>IFERROR(ROUND(SUM(C5:C142)+C154,2),ROUND(SUM(C5:C142),2))</f>
        <v>0</v>
      </c>
      <c r="D146" s="668">
        <f>IFERROR(SUM(D5:E50)+ROUND(SUM(D53:E142)/2,2)+D154,SUM(D5:E50)+ROUND(SUM(D53:E142)/2,2))</f>
        <v>0</v>
      </c>
      <c r="E146" s="669"/>
      <c r="F146" s="668">
        <f>IFERROR(SUM(F5:H50)+ROUND(SUM(F53:H142)/3,2)+F154,SUM(F5:H50)+ROUND(SUM(F53:H142)/3,2))</f>
        <v>0</v>
      </c>
      <c r="G146" s="670"/>
      <c r="H146" s="669"/>
      <c r="I146" s="668">
        <f>IFERROR(SUM(I5:N50)+ROUND((SUM(I53:I142)*I52+SUM(J53:J142)*J52+SUM(K53:K142)*K52+SUM(L53:L142)*L52+SUM(M53:M142)*M52+SUM(N53:N142)*N52)/36,2)+I154,SUM(I5:N50)+ROUND((SUM(I53:I142)*I52+SUM(J53:J142)*J52+SUM(K53:K142)*K52+SUM(L53:L142)*L52+SUM(M53:M142)*M52+SUM(N53:N142)*N52)/36,2))</f>
        <v>0</v>
      </c>
      <c r="J146" s="670"/>
      <c r="K146" s="670"/>
      <c r="L146" s="670"/>
      <c r="M146" s="670"/>
      <c r="N146" s="669"/>
      <c r="O146" s="105"/>
      <c r="P146" s="105"/>
      <c r="Q146" s="181"/>
      <c r="R146" s="73"/>
      <c r="S146" s="72"/>
      <c r="T146" s="72"/>
      <c r="U146" s="72"/>
    </row>
    <row r="147" spans="1:34" ht="27" customHeight="1" x14ac:dyDescent="0.25">
      <c r="A147" s="587" t="s">
        <v>314</v>
      </c>
      <c r="B147" s="588"/>
      <c r="C147" s="361">
        <f>MIN(IFERROR(C146-C154*OR(C153=Listes!$D$2,C153=Listes!$D$5),C146),C145)*0.1+C146</f>
        <v>0</v>
      </c>
      <c r="D147" s="597">
        <f>MIN(IFERROR(D146-D154*OR(D153=Listes!$D$2,D153=Listes!$D$5),D146),D145)*0.1+D146</f>
        <v>0</v>
      </c>
      <c r="E147" s="598"/>
      <c r="F147" s="599">
        <f>MIN(IFERROR(F146-F154*OR(F153=Listes!$D$2,F153=Listes!$D$5),F146),F145)*0.1+F146</f>
        <v>0</v>
      </c>
      <c r="G147" s="599"/>
      <c r="H147" s="599"/>
      <c r="I147" s="599">
        <f>MIN(IFERROR(I146-I154*OR(I153=Listes!$D$2,I153=Listes!$D$5),I146),I145)*0.1+I146</f>
        <v>0</v>
      </c>
      <c r="J147" s="599"/>
      <c r="K147" s="599"/>
      <c r="L147" s="599"/>
      <c r="M147" s="599"/>
      <c r="N147" s="599"/>
      <c r="O147" s="106"/>
      <c r="P147" s="106"/>
      <c r="Q147" s="182"/>
      <c r="R147" s="589"/>
    </row>
    <row r="148" spans="1:34" ht="22.5" customHeight="1" x14ac:dyDescent="0.25">
      <c r="A148" s="590" t="s">
        <v>104</v>
      </c>
      <c r="B148" s="591"/>
      <c r="C148" s="166">
        <f>C147-C145</f>
        <v>0</v>
      </c>
      <c r="D148" s="651">
        <f>D147-D145</f>
        <v>0</v>
      </c>
      <c r="E148" s="653"/>
      <c r="F148" s="651">
        <f>F147-F145</f>
        <v>0</v>
      </c>
      <c r="G148" s="652">
        <f>G146-G145</f>
        <v>0</v>
      </c>
      <c r="H148" s="653">
        <f>H146-H145</f>
        <v>0</v>
      </c>
      <c r="I148" s="651">
        <f>I147-I145</f>
        <v>0</v>
      </c>
      <c r="J148" s="652">
        <f>J146-J145</f>
        <v>0</v>
      </c>
      <c r="K148" s="652">
        <f>K146-K145</f>
        <v>0</v>
      </c>
      <c r="L148" s="652">
        <f>L146-L145</f>
        <v>0</v>
      </c>
      <c r="M148" s="652">
        <f>M146-M145</f>
        <v>0</v>
      </c>
      <c r="N148" s="653">
        <f>N146-N145</f>
        <v>0</v>
      </c>
      <c r="O148" s="106"/>
      <c r="P148" s="106"/>
      <c r="Q148" s="182"/>
      <c r="R148" s="589"/>
    </row>
    <row r="149" spans="1:34" ht="22.5" customHeight="1" x14ac:dyDescent="0.25">
      <c r="A149" s="654" t="s">
        <v>321</v>
      </c>
      <c r="B149" s="655"/>
      <c r="C149" s="214">
        <f>C146</f>
        <v>0</v>
      </c>
      <c r="D149" s="215">
        <f>IFERROR(SUM(D5:E50)+ROUND(SUM(D53:D142),2)+D154,SUM(D5:E50)+ROUND(SUM(D53:D142),2))</f>
        <v>0</v>
      </c>
      <c r="E149" s="216">
        <f>IFERROR(SUM(D5:E50)+ROUND(SUM(E53:E142),2)+D154,SUM(D5:E50)+ROUND(SUM(E53:E142),2))</f>
        <v>0</v>
      </c>
      <c r="F149" s="215">
        <f>IFERROR(SUM(F5:H50)+ROUND(SUM(F53:F142),2)+F154,SUM(F5:H50)+ROUND(SUM(F53:F142),2))</f>
        <v>0</v>
      </c>
      <c r="G149" s="221">
        <f>IFERROR(SUM(F5:H50)+ROUND(SUM(G53:G142),2)+F154,SUM(F5:H50)+ROUND(SUM(G53:G142),2))</f>
        <v>0</v>
      </c>
      <c r="H149" s="216">
        <f>IFERROR(SUM(F5:H50)+ROUND(SUM(H53:H142),2)+F154,SUM(F5:H50)+ROUND(SUM(H53:H142),2))</f>
        <v>0</v>
      </c>
      <c r="I149" s="215">
        <f>IFERROR(SUM(I5:N50)+ROUND(SUM(I53:I142),2)+I154,SUM(I5:N50)+ROUND(SUM(I53:I142),2))</f>
        <v>0</v>
      </c>
      <c r="J149" s="221">
        <f>IFERROR(SUM(I5:N50)+ROUND(SUM(J53:J142),2)+I154,SUM(I5:N50)+ROUND(SUM(J53:J142),2))</f>
        <v>0</v>
      </c>
      <c r="K149" s="221">
        <f>IFERROR(SUM(I5:N50)+ROUND(SUM(K53:K142),2)+I154,SUM(I5:N50)+ROUND(SUM(K53:K142),2))</f>
        <v>0</v>
      </c>
      <c r="L149" s="221">
        <f>IFERROR(SUM(I5:N50)+ROUND(SUM(L53:L142),2)+I154,SUM(I5:N50)+ROUND(SUM(L53:L142),2))</f>
        <v>0</v>
      </c>
      <c r="M149" s="221">
        <f>IFERROR(SUM(I5:N50)+ROUND(SUM(M53:M142),2)+I154,SUM(I5:N50)+ROUND(SUM(M53:M142),2))</f>
        <v>0</v>
      </c>
      <c r="N149" s="216">
        <f>IFERROR(SUM(I5:N50)+ROUND(SUM(N53:N142),2)+I154,SUM(I5:N50)+ROUND(SUM(N53:N142),2))</f>
        <v>0</v>
      </c>
      <c r="O149" s="106"/>
      <c r="P149" s="106"/>
      <c r="Q149" s="182"/>
      <c r="R149" s="148"/>
    </row>
    <row r="150" spans="1:34" ht="22.5" customHeight="1" x14ac:dyDescent="0.25">
      <c r="A150" s="658" t="s">
        <v>227</v>
      </c>
      <c r="B150" s="212" t="s">
        <v>103</v>
      </c>
      <c r="C150" s="213">
        <f t="shared" ref="C150:N150" si="5">ROUND(SUM(C53:C84),2)</f>
        <v>0</v>
      </c>
      <c r="D150" s="217">
        <f t="shared" si="5"/>
        <v>0</v>
      </c>
      <c r="E150" s="218">
        <f t="shared" si="5"/>
        <v>0</v>
      </c>
      <c r="F150" s="217">
        <f t="shared" si="5"/>
        <v>0</v>
      </c>
      <c r="G150" s="222">
        <f t="shared" si="5"/>
        <v>0</v>
      </c>
      <c r="H150" s="218">
        <f t="shared" si="5"/>
        <v>0</v>
      </c>
      <c r="I150" s="217">
        <f t="shared" si="5"/>
        <v>0</v>
      </c>
      <c r="J150" s="222">
        <f t="shared" si="5"/>
        <v>0</v>
      </c>
      <c r="K150" s="222">
        <f t="shared" si="5"/>
        <v>0</v>
      </c>
      <c r="L150" s="222">
        <f t="shared" si="5"/>
        <v>0</v>
      </c>
      <c r="M150" s="222">
        <f t="shared" si="5"/>
        <v>0</v>
      </c>
      <c r="N150" s="218">
        <f t="shared" si="5"/>
        <v>0</v>
      </c>
      <c r="O150" s="101"/>
      <c r="P150" s="101"/>
    </row>
    <row r="151" spans="1:34" ht="22.5" customHeight="1" x14ac:dyDescent="0.25">
      <c r="A151" s="658"/>
      <c r="B151" s="170" t="s">
        <v>75</v>
      </c>
      <c r="C151" s="173">
        <f t="shared" ref="C151:N151" si="6">ROUND(SUM(C86:C117),2)</f>
        <v>0</v>
      </c>
      <c r="D151" s="219">
        <f t="shared" si="6"/>
        <v>0</v>
      </c>
      <c r="E151" s="220">
        <f t="shared" si="6"/>
        <v>0</v>
      </c>
      <c r="F151" s="219">
        <f t="shared" si="6"/>
        <v>0</v>
      </c>
      <c r="G151" s="71">
        <f t="shared" si="6"/>
        <v>0</v>
      </c>
      <c r="H151" s="220">
        <f t="shared" si="6"/>
        <v>0</v>
      </c>
      <c r="I151" s="219">
        <f t="shared" si="6"/>
        <v>0</v>
      </c>
      <c r="J151" s="71">
        <f t="shared" si="6"/>
        <v>0</v>
      </c>
      <c r="K151" s="71">
        <f t="shared" si="6"/>
        <v>0</v>
      </c>
      <c r="L151" s="71">
        <f t="shared" si="6"/>
        <v>0</v>
      </c>
      <c r="M151" s="71">
        <f t="shared" si="6"/>
        <v>0</v>
      </c>
      <c r="N151" s="220">
        <f t="shared" si="6"/>
        <v>0</v>
      </c>
      <c r="O151" s="101"/>
      <c r="P151" s="101"/>
      <c r="Q151" s="107"/>
    </row>
    <row r="152" spans="1:34" ht="22.5" customHeight="1" x14ac:dyDescent="0.25">
      <c r="A152" s="659"/>
      <c r="B152" s="171" t="s">
        <v>102</v>
      </c>
      <c r="C152" s="174">
        <f t="shared" ref="C152:N152" si="7">ROUND(SUM(C119:C142),2)</f>
        <v>0</v>
      </c>
      <c r="D152" s="70">
        <f t="shared" si="7"/>
        <v>0</v>
      </c>
      <c r="E152" s="68">
        <f t="shared" si="7"/>
        <v>0</v>
      </c>
      <c r="F152" s="70">
        <f t="shared" si="7"/>
        <v>0</v>
      </c>
      <c r="G152" s="69">
        <f t="shared" si="7"/>
        <v>0</v>
      </c>
      <c r="H152" s="68">
        <f t="shared" si="7"/>
        <v>0</v>
      </c>
      <c r="I152" s="70">
        <f t="shared" si="7"/>
        <v>0</v>
      </c>
      <c r="J152" s="69">
        <f t="shared" si="7"/>
        <v>0</v>
      </c>
      <c r="K152" s="69">
        <f t="shared" si="7"/>
        <v>0</v>
      </c>
      <c r="L152" s="69">
        <f t="shared" si="7"/>
        <v>0</v>
      </c>
      <c r="M152" s="69">
        <f t="shared" si="7"/>
        <v>0</v>
      </c>
      <c r="N152" s="68">
        <f t="shared" si="7"/>
        <v>0</v>
      </c>
      <c r="O152" s="101"/>
      <c r="P152" s="101"/>
    </row>
    <row r="153" spans="1:34" ht="22.5" customHeight="1" x14ac:dyDescent="0.25">
      <c r="A153" s="564" t="s">
        <v>319</v>
      </c>
      <c r="B153" s="565"/>
      <c r="C153" s="351"/>
      <c r="D153" s="660"/>
      <c r="E153" s="661"/>
      <c r="F153" s="660"/>
      <c r="G153" s="662"/>
      <c r="H153" s="661"/>
      <c r="I153" s="660"/>
      <c r="J153" s="662"/>
      <c r="K153" s="662"/>
      <c r="L153" s="662"/>
      <c r="M153" s="662"/>
      <c r="N153" s="661"/>
      <c r="O153" s="107"/>
      <c r="P153" s="107"/>
      <c r="Q153" s="176"/>
      <c r="T153" s="64"/>
      <c r="U153" s="63"/>
    </row>
    <row r="154" spans="1:34" ht="22.5" customHeight="1" x14ac:dyDescent="0.25">
      <c r="A154" s="566" t="s">
        <v>320</v>
      </c>
      <c r="B154" s="567"/>
      <c r="C154" s="357"/>
      <c r="D154" s="663"/>
      <c r="E154" s="664"/>
      <c r="F154" s="671"/>
      <c r="G154" s="672"/>
      <c r="H154" s="673"/>
      <c r="I154" s="671"/>
      <c r="J154" s="672"/>
      <c r="K154" s="672"/>
      <c r="L154" s="672"/>
      <c r="M154" s="672"/>
      <c r="N154" s="673"/>
      <c r="O154" s="65"/>
      <c r="P154" s="65"/>
      <c r="Q154" s="183"/>
      <c r="T154" s="64"/>
      <c r="U154" s="63"/>
    </row>
    <row r="155" spans="1:34" ht="18.75" customHeight="1" x14ac:dyDescent="0.25">
      <c r="T155" s="64"/>
      <c r="U155" s="63"/>
    </row>
    <row r="156" spans="1:34" ht="18.75" customHeight="1" x14ac:dyDescent="0.25"/>
    <row r="157" spans="1:34" ht="12.75" customHeight="1" x14ac:dyDescent="0.25">
      <c r="V157" s="62"/>
      <c r="W157" s="62"/>
      <c r="X157" s="62"/>
      <c r="Y157" s="62"/>
      <c r="Z157" s="62"/>
      <c r="AA157" s="62"/>
      <c r="AB157" s="62"/>
      <c r="AC157" s="62"/>
      <c r="AD157" s="62"/>
      <c r="AE157" s="62"/>
      <c r="AF157" s="62"/>
      <c r="AG157" s="62"/>
      <c r="AH157" s="62"/>
    </row>
    <row r="158" spans="1:34" ht="12.75" customHeight="1" x14ac:dyDescent="0.25">
      <c r="R158" s="62"/>
      <c r="S158" s="62"/>
      <c r="T158" s="62"/>
      <c r="U158" s="62"/>
      <c r="AF158" s="62"/>
      <c r="AG158" s="62"/>
    </row>
    <row r="159" spans="1:34" ht="12.75" customHeight="1" x14ac:dyDescent="0.25">
      <c r="R159" s="62"/>
      <c r="S159" s="62"/>
      <c r="V159" s="62"/>
      <c r="W159" s="62"/>
      <c r="X159" s="62"/>
      <c r="Y159" s="62"/>
      <c r="Z159" s="62"/>
      <c r="AA159" s="62"/>
      <c r="AB159" s="62"/>
      <c r="AC159" s="62"/>
      <c r="AD159" s="62"/>
      <c r="AE159" s="62"/>
      <c r="AF159" s="62"/>
      <c r="AG159" s="62"/>
      <c r="AH159" s="62"/>
    </row>
    <row r="160" spans="1:34" ht="12.75" customHeight="1" x14ac:dyDescent="0.25">
      <c r="R160" s="62"/>
      <c r="S160" s="62"/>
      <c r="T160" s="62"/>
      <c r="U160" s="62"/>
      <c r="V160" s="580"/>
      <c r="W160" s="580"/>
      <c r="X160" s="580"/>
      <c r="Y160" s="580"/>
      <c r="Z160" s="580"/>
      <c r="AA160" s="580"/>
      <c r="AB160" s="62"/>
      <c r="AC160" s="62"/>
      <c r="AD160" s="62"/>
      <c r="AE160" s="62"/>
      <c r="AF160" s="62"/>
      <c r="AG160" s="62"/>
      <c r="AH160" s="62"/>
    </row>
    <row r="161" spans="2:34" ht="12.75" customHeight="1" x14ac:dyDescent="0.25">
      <c r="R161" s="62"/>
      <c r="S161" s="62"/>
      <c r="T161" s="62"/>
      <c r="U161" s="62"/>
      <c r="V161" s="62"/>
      <c r="W161" s="62"/>
      <c r="X161" s="62"/>
      <c r="Y161" s="62"/>
      <c r="Z161" s="62"/>
      <c r="AA161" s="62"/>
      <c r="AB161" s="62"/>
      <c r="AC161" s="62"/>
      <c r="AD161" s="62"/>
      <c r="AE161" s="62"/>
      <c r="AF161" s="62"/>
      <c r="AG161" s="62"/>
      <c r="AH161" s="62"/>
    </row>
    <row r="162" spans="2:34" ht="12.75" customHeight="1" x14ac:dyDescent="0.25">
      <c r="R162" s="62"/>
      <c r="S162" s="62"/>
      <c r="T162" s="62"/>
      <c r="U162" s="62"/>
      <c r="V162" s="62"/>
      <c r="W162" s="62"/>
      <c r="X162" s="62"/>
      <c r="Y162" s="62"/>
      <c r="Z162" s="62"/>
      <c r="AA162" s="62"/>
      <c r="AB162" s="62"/>
      <c r="AC162" s="62"/>
      <c r="AD162" s="62"/>
      <c r="AE162" s="62"/>
      <c r="AF162" s="62"/>
      <c r="AG162" s="62"/>
      <c r="AH162" s="62"/>
    </row>
    <row r="163" spans="2:34" ht="12.75" customHeight="1" x14ac:dyDescent="0.25">
      <c r="R163" s="62"/>
      <c r="S163" s="62"/>
      <c r="T163" s="62"/>
      <c r="U163" s="62"/>
      <c r="V163" s="62"/>
      <c r="W163" s="62"/>
      <c r="X163" s="62"/>
      <c r="Y163" s="62"/>
      <c r="Z163" s="62"/>
      <c r="AA163" s="62"/>
      <c r="AB163" s="62"/>
      <c r="AC163" s="62"/>
      <c r="AD163" s="62"/>
      <c r="AE163" s="62"/>
      <c r="AF163" s="62"/>
      <c r="AG163" s="62"/>
      <c r="AH163" s="62"/>
    </row>
    <row r="164" spans="2:34" x14ac:dyDescent="0.25">
      <c r="R164" s="62"/>
      <c r="S164" s="62"/>
      <c r="T164" s="62"/>
      <c r="U164" s="62"/>
      <c r="V164" s="62"/>
      <c r="W164" s="62"/>
      <c r="X164" s="62"/>
      <c r="Y164" s="62"/>
      <c r="Z164" s="62"/>
      <c r="AA164" s="62"/>
      <c r="AB164" s="62"/>
      <c r="AC164" s="62"/>
      <c r="AD164" s="62"/>
      <c r="AE164" s="62"/>
      <c r="AF164" s="62"/>
      <c r="AG164" s="62"/>
      <c r="AH164" s="62"/>
    </row>
    <row r="165" spans="2:34" x14ac:dyDescent="0.25">
      <c r="R165" s="62"/>
      <c r="S165" s="62"/>
      <c r="T165" s="62"/>
      <c r="U165" s="62"/>
      <c r="V165" s="62"/>
      <c r="W165" s="62"/>
      <c r="X165" s="62"/>
      <c r="Y165" s="62"/>
      <c r="Z165" s="62"/>
      <c r="AA165" s="62"/>
      <c r="AB165" s="62"/>
      <c r="AC165" s="62"/>
      <c r="AD165" s="62"/>
      <c r="AE165" s="62"/>
      <c r="AF165" s="62"/>
      <c r="AG165" s="62"/>
      <c r="AH165" s="62"/>
    </row>
    <row r="166" spans="2:34" x14ac:dyDescent="0.25">
      <c r="R166" s="62"/>
      <c r="S166" s="62"/>
      <c r="T166" s="62"/>
      <c r="U166" s="62"/>
      <c r="V166" s="62"/>
      <c r="W166" s="62"/>
      <c r="X166" s="62"/>
      <c r="Y166" s="62"/>
      <c r="Z166" s="62"/>
      <c r="AA166" s="62"/>
      <c r="AB166" s="62"/>
      <c r="AC166" s="62"/>
      <c r="AD166" s="62"/>
      <c r="AE166" s="62"/>
      <c r="AF166" s="62"/>
      <c r="AG166" s="62"/>
      <c r="AH166" s="62"/>
    </row>
    <row r="167" spans="2:34" x14ac:dyDescent="0.25">
      <c r="R167" s="62"/>
      <c r="S167" s="62"/>
      <c r="T167" s="62"/>
      <c r="U167" s="62"/>
      <c r="V167" s="62"/>
      <c r="W167" s="62"/>
      <c r="X167" s="62"/>
      <c r="Y167" s="62"/>
      <c r="Z167" s="62"/>
      <c r="AA167" s="62"/>
      <c r="AB167" s="62"/>
      <c r="AC167" s="62"/>
      <c r="AD167" s="62"/>
      <c r="AE167" s="62"/>
      <c r="AF167" s="62"/>
      <c r="AG167" s="62"/>
      <c r="AH167" s="62"/>
    </row>
    <row r="168" spans="2:34" x14ac:dyDescent="0.25">
      <c r="R168" s="62"/>
      <c r="S168" s="62"/>
      <c r="T168" s="62"/>
      <c r="U168" s="62"/>
      <c r="V168" s="62"/>
      <c r="W168" s="62"/>
      <c r="X168" s="62"/>
      <c r="Y168" s="62"/>
      <c r="Z168" s="62"/>
      <c r="AA168" s="62"/>
      <c r="AB168" s="62"/>
      <c r="AC168" s="62"/>
      <c r="AD168" s="62"/>
      <c r="AE168" s="62"/>
      <c r="AF168" s="62"/>
      <c r="AG168" s="62"/>
      <c r="AH168" s="62"/>
    </row>
    <row r="169" spans="2:34" x14ac:dyDescent="0.25">
      <c r="R169" s="62"/>
      <c r="S169" s="62"/>
      <c r="T169" s="62"/>
      <c r="U169" s="62"/>
      <c r="V169" s="62"/>
      <c r="W169" s="62"/>
      <c r="X169" s="62"/>
      <c r="Y169" s="62"/>
      <c r="Z169" s="62"/>
      <c r="AA169" s="62"/>
      <c r="AB169" s="62"/>
      <c r="AC169" s="62"/>
      <c r="AD169" s="62"/>
      <c r="AE169" s="62"/>
      <c r="AF169" s="62"/>
      <c r="AG169" s="62"/>
      <c r="AH169" s="62"/>
    </row>
    <row r="170" spans="2:34" x14ac:dyDescent="0.25">
      <c r="R170" s="62"/>
      <c r="S170" s="62"/>
      <c r="T170" s="62"/>
      <c r="U170" s="62"/>
      <c r="V170" s="62"/>
      <c r="W170" s="62"/>
      <c r="X170" s="62"/>
      <c r="Y170" s="62"/>
      <c r="Z170" s="62"/>
      <c r="AA170" s="62"/>
      <c r="AB170" s="62"/>
      <c r="AC170" s="62"/>
      <c r="AD170" s="62"/>
      <c r="AE170" s="62"/>
      <c r="AF170" s="62"/>
      <c r="AG170" s="62"/>
      <c r="AH170" s="62"/>
    </row>
    <row r="171" spans="2:34" x14ac:dyDescent="0.25">
      <c r="B171" s="61"/>
      <c r="C171" s="61"/>
      <c r="D171" s="61"/>
      <c r="E171" s="61"/>
      <c r="F171" s="61"/>
      <c r="G171" s="61"/>
      <c r="H171" s="61"/>
      <c r="I171" s="61"/>
      <c r="J171" s="61"/>
      <c r="K171" s="61"/>
      <c r="L171" s="61"/>
      <c r="M171" s="61"/>
      <c r="N171" s="61"/>
      <c r="O171" s="61"/>
      <c r="P171" s="61"/>
      <c r="Q171" s="176"/>
      <c r="R171" s="62"/>
      <c r="S171" s="62"/>
      <c r="T171" s="62"/>
      <c r="U171" s="62"/>
      <c r="V171" s="62"/>
      <c r="W171" s="62"/>
      <c r="X171" s="62"/>
      <c r="Y171" s="62"/>
      <c r="Z171" s="62"/>
      <c r="AA171" s="62"/>
      <c r="AB171" s="62"/>
      <c r="AC171" s="62"/>
      <c r="AD171" s="62"/>
      <c r="AE171" s="62"/>
      <c r="AF171" s="62"/>
      <c r="AG171" s="62"/>
      <c r="AH171" s="62"/>
    </row>
    <row r="172" spans="2:34" x14ac:dyDescent="0.25">
      <c r="B172" s="61"/>
      <c r="C172" s="61"/>
      <c r="D172" s="61"/>
      <c r="E172" s="61"/>
      <c r="F172" s="61"/>
      <c r="G172" s="61"/>
      <c r="H172" s="61"/>
      <c r="I172" s="61"/>
      <c r="J172" s="61"/>
      <c r="K172" s="61"/>
      <c r="L172" s="61"/>
      <c r="M172" s="61"/>
      <c r="N172" s="61"/>
      <c r="O172" s="61"/>
      <c r="P172" s="61"/>
      <c r="Q172" s="176"/>
      <c r="R172" s="62"/>
      <c r="S172" s="62"/>
      <c r="T172" s="62"/>
      <c r="U172" s="62"/>
      <c r="V172" s="62"/>
      <c r="W172" s="62"/>
      <c r="X172" s="62"/>
      <c r="Y172" s="62"/>
      <c r="Z172" s="62"/>
      <c r="AA172" s="62"/>
      <c r="AB172" s="62"/>
      <c r="AC172" s="62"/>
      <c r="AD172" s="62"/>
      <c r="AE172" s="62"/>
      <c r="AF172" s="62"/>
      <c r="AG172" s="62"/>
      <c r="AH172" s="62"/>
    </row>
    <row r="173" spans="2:34" x14ac:dyDescent="0.25">
      <c r="B173" s="61"/>
      <c r="C173" s="61"/>
      <c r="D173" s="61"/>
      <c r="E173" s="61"/>
      <c r="F173" s="61"/>
      <c r="G173" s="61"/>
      <c r="H173" s="61"/>
      <c r="I173" s="61"/>
      <c r="J173" s="61"/>
      <c r="K173" s="61"/>
      <c r="L173" s="61"/>
      <c r="M173" s="61"/>
      <c r="N173" s="61"/>
      <c r="O173" s="61"/>
      <c r="P173" s="61"/>
      <c r="Q173" s="176"/>
      <c r="R173" s="62"/>
      <c r="S173" s="62"/>
      <c r="T173" s="62"/>
      <c r="U173" s="62"/>
      <c r="V173" s="62"/>
      <c r="W173" s="62"/>
      <c r="X173" s="62"/>
      <c r="Y173" s="62"/>
      <c r="Z173" s="62"/>
      <c r="AA173" s="62"/>
      <c r="AB173" s="62"/>
      <c r="AC173" s="62"/>
      <c r="AD173" s="62"/>
      <c r="AE173" s="62"/>
      <c r="AF173" s="62"/>
      <c r="AG173" s="62"/>
      <c r="AH173" s="62"/>
    </row>
    <row r="174" spans="2:34" x14ac:dyDescent="0.25">
      <c r="R174" s="62"/>
      <c r="S174" s="62"/>
      <c r="T174" s="62"/>
      <c r="U174" s="62"/>
      <c r="V174" s="62"/>
      <c r="W174" s="62"/>
      <c r="X174" s="62"/>
      <c r="Y174" s="62"/>
      <c r="Z174" s="62"/>
      <c r="AA174" s="62"/>
      <c r="AB174" s="62"/>
      <c r="AC174" s="62"/>
      <c r="AD174" s="62"/>
      <c r="AE174" s="62"/>
      <c r="AF174" s="62"/>
      <c r="AG174" s="62"/>
      <c r="AH174" s="62"/>
    </row>
    <row r="175" spans="2:34" x14ac:dyDescent="0.25">
      <c r="R175" s="62"/>
      <c r="S175" s="62"/>
      <c r="T175" s="62"/>
      <c r="U175" s="62"/>
      <c r="V175" s="62"/>
      <c r="W175" s="62"/>
      <c r="X175" s="62"/>
      <c r="Y175" s="62"/>
      <c r="Z175" s="62"/>
      <c r="AA175" s="62"/>
      <c r="AB175" s="62"/>
      <c r="AC175" s="62"/>
      <c r="AD175" s="62"/>
      <c r="AE175" s="62"/>
      <c r="AF175" s="62"/>
      <c r="AG175" s="62"/>
      <c r="AH175" s="62"/>
    </row>
    <row r="176" spans="2:34" x14ac:dyDescent="0.25">
      <c r="R176" s="62"/>
      <c r="S176" s="62"/>
      <c r="T176" s="62"/>
      <c r="U176" s="62"/>
    </row>
  </sheetData>
  <mergeCells count="220">
    <mergeCell ref="A9:A50"/>
    <mergeCell ref="T5:T46"/>
    <mergeCell ref="R49:R50"/>
    <mergeCell ref="S49:U50"/>
    <mergeCell ref="Q2:Q4"/>
    <mergeCell ref="V160:AA160"/>
    <mergeCell ref="A150:A152"/>
    <mergeCell ref="D153:E153"/>
    <mergeCell ref="F153:H153"/>
    <mergeCell ref="I153:N153"/>
    <mergeCell ref="D154:E154"/>
    <mergeCell ref="D145:E145"/>
    <mergeCell ref="F145:H145"/>
    <mergeCell ref="I145:N145"/>
    <mergeCell ref="D146:E146"/>
    <mergeCell ref="F146:H146"/>
    <mergeCell ref="I146:N146"/>
    <mergeCell ref="A154:B154"/>
    <mergeCell ref="F154:H154"/>
    <mergeCell ref="I154:N154"/>
    <mergeCell ref="R147:R148"/>
    <mergeCell ref="A148:B148"/>
    <mergeCell ref="D148:E148"/>
    <mergeCell ref="F148:H148"/>
    <mergeCell ref="I148:N148"/>
    <mergeCell ref="A149:B149"/>
    <mergeCell ref="A118:B118"/>
    <mergeCell ref="A119:A142"/>
    <mergeCell ref="R119:R126"/>
    <mergeCell ref="S119:S126"/>
    <mergeCell ref="T119:T142"/>
    <mergeCell ref="R127:R134"/>
    <mergeCell ref="S127:S134"/>
    <mergeCell ref="R135:R142"/>
    <mergeCell ref="S135:S142"/>
    <mergeCell ref="T86:T117"/>
    <mergeCell ref="R94:R101"/>
    <mergeCell ref="S94:S101"/>
    <mergeCell ref="R102:R109"/>
    <mergeCell ref="S102:S109"/>
    <mergeCell ref="R110:R117"/>
    <mergeCell ref="S110:S117"/>
    <mergeCell ref="S77:S84"/>
    <mergeCell ref="A52:B52"/>
    <mergeCell ref="A53:A84"/>
    <mergeCell ref="R53:R60"/>
    <mergeCell ref="S53:S60"/>
    <mergeCell ref="T53:T84"/>
    <mergeCell ref="R61:R68"/>
    <mergeCell ref="S61:S68"/>
    <mergeCell ref="R69:R76"/>
    <mergeCell ref="S69:S76"/>
    <mergeCell ref="R77:R84"/>
    <mergeCell ref="A86:A117"/>
    <mergeCell ref="R86:R93"/>
    <mergeCell ref="S86:S93"/>
    <mergeCell ref="I48:N48"/>
    <mergeCell ref="D50:E50"/>
    <mergeCell ref="F50:H50"/>
    <mergeCell ref="I50:N50"/>
    <mergeCell ref="C51:C52"/>
    <mergeCell ref="D51:D52"/>
    <mergeCell ref="E51:E52"/>
    <mergeCell ref="F51:F52"/>
    <mergeCell ref="G51:G52"/>
    <mergeCell ref="H51:H52"/>
    <mergeCell ref="D49:E49"/>
    <mergeCell ref="F49:H49"/>
    <mergeCell ref="I49:N49"/>
    <mergeCell ref="D48:E48"/>
    <mergeCell ref="F48:H48"/>
    <mergeCell ref="D47:E47"/>
    <mergeCell ref="F47:H47"/>
    <mergeCell ref="I47:N47"/>
    <mergeCell ref="I41:N41"/>
    <mergeCell ref="D42:E42"/>
    <mergeCell ref="F42:H42"/>
    <mergeCell ref="I42:N42"/>
    <mergeCell ref="D43:E43"/>
    <mergeCell ref="F43:H43"/>
    <mergeCell ref="I43:N43"/>
    <mergeCell ref="D44:E44"/>
    <mergeCell ref="F44:H44"/>
    <mergeCell ref="I44:N44"/>
    <mergeCell ref="I37:N37"/>
    <mergeCell ref="D39:E39"/>
    <mergeCell ref="F39:H39"/>
    <mergeCell ref="I39:N39"/>
    <mergeCell ref="R39:R46"/>
    <mergeCell ref="S39:S46"/>
    <mergeCell ref="D40:E40"/>
    <mergeCell ref="F40:H40"/>
    <mergeCell ref="I40:N40"/>
    <mergeCell ref="D41:E41"/>
    <mergeCell ref="F41:H41"/>
    <mergeCell ref="D38:E38"/>
    <mergeCell ref="F38:H38"/>
    <mergeCell ref="I38:N38"/>
    <mergeCell ref="D37:E37"/>
    <mergeCell ref="F37:H37"/>
    <mergeCell ref="D45:E45"/>
    <mergeCell ref="F45:H45"/>
    <mergeCell ref="I45:N45"/>
    <mergeCell ref="D46:E46"/>
    <mergeCell ref="F46:H46"/>
    <mergeCell ref="I46:N46"/>
    <mergeCell ref="D35:E35"/>
    <mergeCell ref="F35:H35"/>
    <mergeCell ref="I35:N35"/>
    <mergeCell ref="D36:E36"/>
    <mergeCell ref="F36:H36"/>
    <mergeCell ref="I36:N36"/>
    <mergeCell ref="I30:N30"/>
    <mergeCell ref="D31:E31"/>
    <mergeCell ref="F31:H31"/>
    <mergeCell ref="I31:N31"/>
    <mergeCell ref="D32:E32"/>
    <mergeCell ref="F32:H32"/>
    <mergeCell ref="I32:N32"/>
    <mergeCell ref="D33:E33"/>
    <mergeCell ref="F33:H33"/>
    <mergeCell ref="I33:N33"/>
    <mergeCell ref="R27:R34"/>
    <mergeCell ref="S27:S34"/>
    <mergeCell ref="D28:E28"/>
    <mergeCell ref="F28:H28"/>
    <mergeCell ref="I28:N28"/>
    <mergeCell ref="D29:E29"/>
    <mergeCell ref="F29:H29"/>
    <mergeCell ref="I29:N29"/>
    <mergeCell ref="D30:E30"/>
    <mergeCell ref="F30:H30"/>
    <mergeCell ref="D27:E27"/>
    <mergeCell ref="F27:H27"/>
    <mergeCell ref="I27:N27"/>
    <mergeCell ref="D34:E34"/>
    <mergeCell ref="F34:H34"/>
    <mergeCell ref="I34:N34"/>
    <mergeCell ref="I22:N22"/>
    <mergeCell ref="D24:E24"/>
    <mergeCell ref="F24:H24"/>
    <mergeCell ref="I24:N24"/>
    <mergeCell ref="D25:E25"/>
    <mergeCell ref="F25:H25"/>
    <mergeCell ref="I25:N25"/>
    <mergeCell ref="D26:E26"/>
    <mergeCell ref="F26:H26"/>
    <mergeCell ref="I26:N26"/>
    <mergeCell ref="S15:S22"/>
    <mergeCell ref="D16:E16"/>
    <mergeCell ref="F16:H16"/>
    <mergeCell ref="I16:N16"/>
    <mergeCell ref="D17:E17"/>
    <mergeCell ref="F17:H17"/>
    <mergeCell ref="I17:N17"/>
    <mergeCell ref="D18:E18"/>
    <mergeCell ref="F18:H18"/>
    <mergeCell ref="I18:N18"/>
    <mergeCell ref="D19:E19"/>
    <mergeCell ref="F19:H19"/>
    <mergeCell ref="I19:N19"/>
    <mergeCell ref="D15:E15"/>
    <mergeCell ref="F15:H15"/>
    <mergeCell ref="I15:N15"/>
    <mergeCell ref="D20:E20"/>
    <mergeCell ref="F20:H20"/>
    <mergeCell ref="I20:N20"/>
    <mergeCell ref="D21:E21"/>
    <mergeCell ref="F21:H21"/>
    <mergeCell ref="I21:N21"/>
    <mergeCell ref="D22:E22"/>
    <mergeCell ref="F22:H22"/>
    <mergeCell ref="P2:P4"/>
    <mergeCell ref="R2:R4"/>
    <mergeCell ref="C3:C4"/>
    <mergeCell ref="D3:E4"/>
    <mergeCell ref="F3:H4"/>
    <mergeCell ref="I3:N4"/>
    <mergeCell ref="A146:B146"/>
    <mergeCell ref="A147:B147"/>
    <mergeCell ref="S5:S12"/>
    <mergeCell ref="D6:E6"/>
    <mergeCell ref="F6:H6"/>
    <mergeCell ref="I6:N6"/>
    <mergeCell ref="D10:E10"/>
    <mergeCell ref="D7:E7"/>
    <mergeCell ref="F7:H7"/>
    <mergeCell ref="I7:N7"/>
    <mergeCell ref="D8:E8"/>
    <mergeCell ref="F8:H8"/>
    <mergeCell ref="I8:N8"/>
    <mergeCell ref="D9:E9"/>
    <mergeCell ref="F9:H9"/>
    <mergeCell ref="I9:N9"/>
    <mergeCell ref="F10:H10"/>
    <mergeCell ref="I10:N10"/>
    <mergeCell ref="A153:B153"/>
    <mergeCell ref="D147:E147"/>
    <mergeCell ref="F147:H147"/>
    <mergeCell ref="I147:N147"/>
    <mergeCell ref="D5:E5"/>
    <mergeCell ref="F5:H5"/>
    <mergeCell ref="I5:N5"/>
    <mergeCell ref="R5:R12"/>
    <mergeCell ref="F13:H13"/>
    <mergeCell ref="I13:N13"/>
    <mergeCell ref="D14:E14"/>
    <mergeCell ref="F14:H14"/>
    <mergeCell ref="I14:N14"/>
    <mergeCell ref="R15:R22"/>
    <mergeCell ref="D23:E23"/>
    <mergeCell ref="D13:E13"/>
    <mergeCell ref="D11:E11"/>
    <mergeCell ref="F11:H11"/>
    <mergeCell ref="I11:N11"/>
    <mergeCell ref="D12:E12"/>
    <mergeCell ref="F12:H12"/>
    <mergeCell ref="I12:N12"/>
    <mergeCell ref="F23:H23"/>
    <mergeCell ref="I23:N23"/>
  </mergeCells>
  <dataValidations disablePrompts="1" count="1">
    <dataValidation type="list" allowBlank="1" showInputMessage="1" showErrorMessage="1" sqref="C153:N153">
      <formula1>Hspec</formula1>
    </dataValidation>
  </dataValidations>
  <printOptions horizontalCentered="1" verticalCentered="1"/>
  <pageMargins left="0.19685039370078741" right="0.19685039370078741" top="0.39370078740157483" bottom="0.39370078740157483" header="0.51181102362204722" footer="0.51181102362204722"/>
  <pageSetup paperSize="8" scale="95" fitToHeight="2" orientation="portrait" r:id="rId1"/>
  <headerFooter>
    <oddHeader>&amp;A</oddHeader>
  </headerFooter>
  <rowBreaks count="1" manualBreakCount="1">
    <brk id="84"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showGridLines="0" showRowColHeaders="0" zoomScaleNormal="100" workbookViewId="0"/>
  </sheetViews>
  <sheetFormatPr baseColWidth="10" defaultColWidth="10.85546875" defaultRowHeight="15.75" x14ac:dyDescent="0.25"/>
  <cols>
    <col min="1" max="4" width="10.85546875" style="93"/>
    <col min="5" max="5" width="7.42578125" style="93" customWidth="1"/>
    <col min="6" max="13" width="6.140625" style="93" customWidth="1"/>
    <col min="14" max="14" width="5.140625" style="93" customWidth="1"/>
    <col min="15" max="16384" width="10.85546875" style="93"/>
  </cols>
  <sheetData>
    <row r="1" spans="1:19" x14ac:dyDescent="0.25">
      <c r="A1" s="94"/>
      <c r="B1" s="94"/>
      <c r="C1" s="94"/>
      <c r="J1" s="94"/>
      <c r="K1" s="94"/>
      <c r="L1" s="94"/>
      <c r="M1" s="94"/>
      <c r="N1" s="94"/>
      <c r="O1" s="94"/>
      <c r="P1" s="94"/>
      <c r="Q1" s="94"/>
      <c r="R1" s="94"/>
      <c r="S1" s="94"/>
    </row>
    <row r="2" spans="1:19" x14ac:dyDescent="0.25">
      <c r="A2" s="95"/>
      <c r="B2" s="95"/>
      <c r="C2" s="95"/>
      <c r="F2" s="595" t="s">
        <v>116</v>
      </c>
      <c r="G2" s="595"/>
      <c r="H2" s="595"/>
      <c r="I2" s="595"/>
      <c r="J2" s="595"/>
      <c r="K2" s="595"/>
      <c r="L2" s="595"/>
      <c r="M2" s="95"/>
      <c r="N2" s="95"/>
      <c r="O2" s="95"/>
      <c r="P2" s="95"/>
      <c r="Q2" s="95"/>
      <c r="R2" s="95"/>
      <c r="S2" s="94"/>
    </row>
    <row r="3" spans="1:19" x14ac:dyDescent="0.25">
      <c r="A3" s="95"/>
      <c r="B3" s="95"/>
      <c r="C3" s="95"/>
      <c r="D3" s="95"/>
      <c r="M3" s="94"/>
      <c r="N3" s="94"/>
      <c r="O3" s="94"/>
      <c r="P3" s="94"/>
      <c r="Q3" s="95"/>
      <c r="R3" s="95"/>
      <c r="S3" s="94"/>
    </row>
    <row r="4" spans="1:19" x14ac:dyDescent="0.25">
      <c r="A4" s="95"/>
      <c r="B4" s="95"/>
      <c r="C4" s="95"/>
      <c r="D4" s="95"/>
      <c r="F4" s="100"/>
      <c r="G4" s="99" t="s">
        <v>263</v>
      </c>
      <c r="H4" s="99"/>
      <c r="I4" s="99"/>
      <c r="J4" s="99"/>
      <c r="K4" s="99" t="s">
        <v>262</v>
      </c>
      <c r="L4" s="99"/>
      <c r="M4" s="95"/>
      <c r="N4" s="95"/>
      <c r="O4" s="95"/>
      <c r="P4" s="95"/>
      <c r="Q4" s="95"/>
      <c r="R4" s="95"/>
      <c r="S4" s="94"/>
    </row>
    <row r="5" spans="1:19" x14ac:dyDescent="0.25">
      <c r="A5" s="95"/>
      <c r="B5" s="95"/>
      <c r="C5" s="95"/>
      <c r="D5" s="95"/>
      <c r="E5" s="95"/>
      <c r="F5" s="99"/>
      <c r="G5" s="100"/>
      <c r="H5" s="100"/>
      <c r="I5" s="100"/>
      <c r="J5" s="100"/>
      <c r="K5" s="100"/>
      <c r="L5" s="100"/>
      <c r="M5" s="95"/>
      <c r="N5" s="95"/>
      <c r="O5" s="95"/>
      <c r="P5" s="95"/>
      <c r="Q5" s="95"/>
      <c r="R5" s="95"/>
      <c r="S5" s="94"/>
    </row>
    <row r="6" spans="1:19" x14ac:dyDescent="0.25">
      <c r="A6" s="95"/>
      <c r="B6" s="95"/>
      <c r="C6" s="95"/>
      <c r="D6" s="95"/>
      <c r="E6" s="95"/>
      <c r="F6" s="99"/>
      <c r="G6" s="100"/>
      <c r="H6" s="100"/>
      <c r="I6" s="100"/>
      <c r="J6" s="100"/>
      <c r="K6" s="100"/>
      <c r="L6" s="100"/>
      <c r="M6" s="95"/>
      <c r="N6" s="95"/>
      <c r="O6" s="95"/>
      <c r="P6" s="95"/>
      <c r="Q6" s="95"/>
      <c r="R6" s="95"/>
    </row>
    <row r="7" spans="1:19" x14ac:dyDescent="0.25">
      <c r="A7" s="95"/>
      <c r="B7" s="95"/>
      <c r="C7" s="95"/>
      <c r="D7" s="95"/>
      <c r="E7" s="95"/>
      <c r="F7" s="99"/>
      <c r="G7" s="100"/>
      <c r="H7" s="100"/>
      <c r="I7" s="100"/>
      <c r="J7" s="100"/>
      <c r="K7" s="100"/>
      <c r="L7" s="100"/>
      <c r="M7" s="95"/>
      <c r="N7" s="95"/>
      <c r="O7" s="95"/>
      <c r="P7" s="95"/>
      <c r="Q7" s="95"/>
      <c r="R7" s="95"/>
    </row>
    <row r="8" spans="1:19" x14ac:dyDescent="0.25">
      <c r="A8" s="95"/>
      <c r="B8" s="95"/>
      <c r="C8" s="95"/>
      <c r="D8" s="95"/>
      <c r="E8" s="95"/>
      <c r="F8" s="99"/>
      <c r="G8" s="100"/>
      <c r="H8" s="100"/>
      <c r="I8" s="100"/>
      <c r="J8" s="100"/>
      <c r="K8" s="100"/>
      <c r="L8" s="100"/>
      <c r="M8" s="95"/>
      <c r="N8" s="95"/>
      <c r="O8" s="95"/>
      <c r="P8" s="95"/>
      <c r="Q8" s="95"/>
      <c r="R8" s="95"/>
    </row>
    <row r="9" spans="1:19" x14ac:dyDescent="0.25">
      <c r="A9" s="95"/>
      <c r="B9" s="95"/>
      <c r="C9" s="95"/>
      <c r="D9" s="95"/>
      <c r="E9" s="95"/>
      <c r="F9" s="99"/>
      <c r="G9" s="100"/>
      <c r="H9" s="100"/>
      <c r="I9" s="100"/>
      <c r="J9" s="100"/>
      <c r="K9" s="100"/>
      <c r="L9" s="100"/>
      <c r="M9" s="95"/>
      <c r="N9" s="95"/>
      <c r="O9" s="95"/>
      <c r="P9" s="95"/>
      <c r="Q9" s="95"/>
      <c r="R9" s="95"/>
    </row>
    <row r="10" spans="1:19" x14ac:dyDescent="0.25">
      <c r="A10" s="95"/>
      <c r="B10" s="95"/>
      <c r="C10" s="95"/>
      <c r="D10" s="95"/>
      <c r="E10" s="95"/>
      <c r="F10" s="99"/>
      <c r="G10" s="99"/>
      <c r="H10" s="99"/>
      <c r="I10" s="99"/>
      <c r="J10" s="99"/>
      <c r="K10" s="99"/>
      <c r="L10" s="99"/>
      <c r="M10" s="95"/>
      <c r="N10" s="95"/>
      <c r="O10" s="95"/>
      <c r="P10" s="95"/>
      <c r="Q10" s="95"/>
      <c r="R10" s="95"/>
    </row>
    <row r="11" spans="1:19" x14ac:dyDescent="0.25">
      <c r="A11" s="95"/>
      <c r="B11" s="95"/>
      <c r="C11" s="95"/>
      <c r="D11" s="95"/>
      <c r="E11" s="95"/>
      <c r="F11" s="99"/>
      <c r="G11" s="99"/>
      <c r="H11" s="99"/>
      <c r="I11" s="99"/>
      <c r="J11" s="99"/>
      <c r="K11" s="99"/>
      <c r="L11" s="99"/>
      <c r="M11" s="95"/>
      <c r="N11" s="95"/>
      <c r="O11" s="95"/>
      <c r="P11" s="95"/>
      <c r="Q11" s="95"/>
      <c r="R11" s="95"/>
    </row>
    <row r="12" spans="1:19" x14ac:dyDescent="0.25">
      <c r="A12" s="95"/>
      <c r="B12" s="95"/>
      <c r="C12" s="95"/>
      <c r="D12" s="95"/>
      <c r="E12" s="95"/>
      <c r="F12" s="99"/>
      <c r="G12" s="99"/>
      <c r="H12" s="99"/>
      <c r="I12" s="99"/>
      <c r="J12" s="99"/>
      <c r="K12" s="99"/>
      <c r="L12" s="99"/>
      <c r="M12" s="95"/>
      <c r="N12" s="95"/>
      <c r="O12" s="95"/>
      <c r="P12" s="95"/>
      <c r="Q12" s="95"/>
      <c r="R12" s="95"/>
    </row>
    <row r="13" spans="1:19" x14ac:dyDescent="0.25">
      <c r="A13" s="95"/>
      <c r="B13" s="95"/>
      <c r="C13" s="95"/>
      <c r="D13" s="95"/>
      <c r="E13" s="95"/>
      <c r="F13" s="99"/>
      <c r="G13" s="99"/>
      <c r="H13" s="99"/>
      <c r="I13" s="99"/>
      <c r="J13" s="99"/>
      <c r="K13" s="99"/>
      <c r="L13" s="99"/>
      <c r="M13" s="95"/>
      <c r="N13" s="95"/>
      <c r="O13" s="95"/>
      <c r="P13" s="95"/>
      <c r="Q13" s="95"/>
      <c r="R13" s="95"/>
    </row>
    <row r="14" spans="1:19" x14ac:dyDescent="0.25">
      <c r="A14" s="95"/>
      <c r="B14" s="95"/>
      <c r="C14" s="95"/>
      <c r="D14" s="95"/>
      <c r="E14" s="95"/>
      <c r="F14" s="99"/>
      <c r="G14" s="99"/>
      <c r="H14" s="99"/>
      <c r="I14" s="99"/>
      <c r="J14" s="99"/>
      <c r="K14" s="99"/>
      <c r="L14" s="99"/>
      <c r="M14" s="95"/>
      <c r="N14" s="95"/>
      <c r="O14" s="95"/>
      <c r="P14" s="95"/>
      <c r="Q14" s="95"/>
      <c r="R14" s="95"/>
    </row>
    <row r="15" spans="1:19" x14ac:dyDescent="0.25">
      <c r="A15" s="95"/>
      <c r="B15" s="95"/>
      <c r="C15" s="95"/>
      <c r="D15" s="95"/>
      <c r="E15" s="95"/>
      <c r="F15" s="99"/>
      <c r="G15" s="99"/>
      <c r="K15" s="99"/>
      <c r="L15" s="99"/>
      <c r="M15" s="95"/>
      <c r="N15" s="95"/>
      <c r="O15" s="95"/>
      <c r="P15" s="95"/>
      <c r="Q15" s="95"/>
      <c r="R15" s="95"/>
    </row>
    <row r="16" spans="1:19" x14ac:dyDescent="0.25">
      <c r="A16" s="95"/>
      <c r="B16" s="95"/>
      <c r="C16" s="95"/>
      <c r="D16" s="95"/>
      <c r="E16" s="95"/>
      <c r="F16" s="99"/>
      <c r="G16" s="99"/>
      <c r="H16" s="99"/>
      <c r="I16" s="99"/>
      <c r="J16" s="99"/>
      <c r="K16" s="99"/>
      <c r="L16" s="99"/>
      <c r="M16" s="95"/>
      <c r="N16" s="95"/>
      <c r="O16" s="95"/>
      <c r="P16" s="95"/>
      <c r="Q16" s="95"/>
      <c r="R16" s="95"/>
    </row>
    <row r="17" spans="1:18" x14ac:dyDescent="0.25">
      <c r="A17" s="95"/>
      <c r="B17" s="95"/>
      <c r="C17" s="95"/>
      <c r="D17" s="95"/>
      <c r="E17" s="95"/>
      <c r="F17" s="99"/>
      <c r="G17" s="99"/>
      <c r="H17" s="99"/>
      <c r="I17" s="99"/>
      <c r="J17" s="99"/>
      <c r="K17" s="99"/>
      <c r="L17" s="99"/>
      <c r="M17" s="95"/>
      <c r="N17" s="95"/>
      <c r="O17" s="95"/>
      <c r="P17" s="95"/>
      <c r="Q17" s="95"/>
      <c r="R17" s="95"/>
    </row>
    <row r="18" spans="1:18" x14ac:dyDescent="0.25">
      <c r="A18" s="95"/>
      <c r="B18" s="95"/>
      <c r="C18" s="95"/>
      <c r="D18" s="95"/>
      <c r="E18" s="95"/>
      <c r="F18" s="95"/>
      <c r="G18" s="95"/>
      <c r="H18" s="95"/>
      <c r="I18" s="95"/>
      <c r="J18" s="95"/>
      <c r="K18" s="95"/>
      <c r="L18" s="95"/>
      <c r="M18" s="95"/>
      <c r="N18" s="95"/>
      <c r="O18" s="95"/>
      <c r="P18" s="95"/>
      <c r="Q18" s="95"/>
      <c r="R18" s="95"/>
    </row>
    <row r="19" spans="1:18" x14ac:dyDescent="0.25">
      <c r="A19" s="95"/>
      <c r="B19" s="95"/>
      <c r="C19" s="95"/>
      <c r="D19" s="95"/>
      <c r="E19" s="95"/>
      <c r="P19" s="95"/>
      <c r="Q19" s="95"/>
      <c r="R19" s="95"/>
    </row>
    <row r="20" spans="1:18" x14ac:dyDescent="0.25">
      <c r="A20" s="95"/>
      <c r="B20" s="95"/>
      <c r="C20" s="95"/>
      <c r="D20" s="95"/>
      <c r="E20" s="95"/>
      <c r="F20" s="596" t="s">
        <v>117</v>
      </c>
      <c r="G20" s="596"/>
      <c r="H20" s="596"/>
      <c r="I20" s="95"/>
      <c r="J20" s="95"/>
      <c r="L20" s="99" t="s">
        <v>261</v>
      </c>
      <c r="M20" s="95"/>
      <c r="N20" s="95"/>
      <c r="O20" s="95"/>
      <c r="P20" s="95"/>
      <c r="Q20" s="95"/>
      <c r="R20" s="95"/>
    </row>
    <row r="21" spans="1:18" x14ac:dyDescent="0.25">
      <c r="A21" s="95"/>
      <c r="B21" s="95"/>
      <c r="C21" s="95"/>
      <c r="D21" s="95"/>
      <c r="E21" s="95"/>
      <c r="F21" s="95"/>
      <c r="G21" s="95"/>
      <c r="H21" s="95"/>
      <c r="I21" s="95"/>
      <c r="J21" s="95"/>
      <c r="K21" s="95"/>
      <c r="L21" s="95"/>
      <c r="M21" s="95"/>
      <c r="N21" s="95"/>
      <c r="O21" s="95"/>
      <c r="P21" s="95"/>
      <c r="Q21" s="95"/>
      <c r="R21" s="95"/>
    </row>
    <row r="22" spans="1:18" x14ac:dyDescent="0.25">
      <c r="A22" s="95"/>
      <c r="B22" s="95"/>
      <c r="C22" s="95"/>
      <c r="D22" s="95"/>
      <c r="E22" s="95"/>
      <c r="F22" s="95"/>
      <c r="G22" s="95"/>
      <c r="H22" s="95"/>
      <c r="I22" s="95"/>
      <c r="J22" s="95"/>
      <c r="K22" s="95"/>
      <c r="L22" s="95"/>
      <c r="M22" s="95"/>
      <c r="N22" s="95"/>
      <c r="O22" s="95"/>
      <c r="P22" s="95"/>
      <c r="Q22" s="95"/>
      <c r="R22" s="95"/>
    </row>
    <row r="23" spans="1:18" x14ac:dyDescent="0.25">
      <c r="A23" s="95"/>
      <c r="B23" s="95"/>
      <c r="C23" s="95"/>
      <c r="D23" s="95"/>
      <c r="E23" s="95"/>
      <c r="F23" s="95"/>
      <c r="G23" s="95"/>
      <c r="H23" s="95"/>
      <c r="I23" s="95"/>
      <c r="J23" s="95"/>
      <c r="K23" s="95"/>
      <c r="L23" s="95"/>
      <c r="M23" s="95"/>
      <c r="N23" s="95"/>
      <c r="O23" s="95"/>
      <c r="P23" s="95"/>
      <c r="Q23" s="95"/>
      <c r="R23" s="95"/>
    </row>
    <row r="24" spans="1:18" x14ac:dyDescent="0.25">
      <c r="A24" s="95"/>
      <c r="B24" s="95"/>
      <c r="C24" s="95"/>
      <c r="D24" s="95"/>
      <c r="E24" s="95"/>
      <c r="F24" s="95"/>
      <c r="G24" s="95"/>
      <c r="H24" s="95"/>
      <c r="I24" s="95"/>
      <c r="J24" s="95"/>
      <c r="K24" s="95"/>
      <c r="L24" s="95"/>
      <c r="M24" s="95"/>
      <c r="N24" s="95"/>
      <c r="O24" s="95"/>
      <c r="P24" s="95"/>
      <c r="Q24" s="95"/>
      <c r="R24" s="95"/>
    </row>
    <row r="25" spans="1:18" x14ac:dyDescent="0.25">
      <c r="A25" s="95"/>
      <c r="B25" s="95"/>
      <c r="C25" s="95"/>
      <c r="D25" s="95"/>
      <c r="E25" s="95"/>
      <c r="F25" s="95"/>
      <c r="G25" s="95"/>
      <c r="H25" s="95"/>
      <c r="I25" s="95"/>
      <c r="J25" s="95"/>
      <c r="K25" s="95"/>
      <c r="L25" s="95"/>
      <c r="M25" s="95"/>
      <c r="N25" s="95"/>
      <c r="O25" s="95"/>
      <c r="P25" s="95"/>
      <c r="Q25" s="95"/>
      <c r="R25" s="95"/>
    </row>
    <row r="26" spans="1:18" x14ac:dyDescent="0.25">
      <c r="A26" s="95"/>
      <c r="B26" s="95"/>
      <c r="C26" s="95"/>
      <c r="D26" s="95"/>
      <c r="E26" s="95"/>
      <c r="F26" s="95"/>
      <c r="G26" s="95"/>
      <c r="H26" s="95"/>
      <c r="I26" s="95"/>
      <c r="J26" s="95"/>
      <c r="K26" s="95"/>
      <c r="L26" s="95"/>
      <c r="M26" s="95"/>
      <c r="N26" s="95"/>
      <c r="O26" s="95"/>
      <c r="P26" s="95"/>
      <c r="Q26" s="95"/>
      <c r="R26" s="95"/>
    </row>
    <row r="27" spans="1:18" x14ac:dyDescent="0.25">
      <c r="A27" s="95"/>
      <c r="B27" s="95"/>
      <c r="C27" s="95"/>
      <c r="D27" s="95"/>
      <c r="E27" s="95"/>
      <c r="F27" s="95"/>
      <c r="G27" s="95"/>
      <c r="H27" s="95"/>
      <c r="I27" s="95"/>
      <c r="J27" s="95"/>
      <c r="K27" s="95"/>
      <c r="L27" s="95"/>
      <c r="M27" s="95"/>
      <c r="N27" s="95"/>
      <c r="O27" s="95"/>
      <c r="P27" s="95"/>
      <c r="Q27" s="95"/>
      <c r="R27" s="95"/>
    </row>
    <row r="28" spans="1:18" x14ac:dyDescent="0.25">
      <c r="A28" s="95"/>
      <c r="B28" s="95"/>
      <c r="C28" s="95"/>
      <c r="D28" s="95"/>
      <c r="E28" s="95"/>
      <c r="F28" s="95"/>
      <c r="G28" s="95"/>
      <c r="H28" s="95"/>
      <c r="I28" s="95"/>
      <c r="J28" s="95"/>
      <c r="K28" s="95"/>
      <c r="L28" s="95"/>
      <c r="M28" s="95"/>
      <c r="N28" s="95"/>
      <c r="O28" s="95"/>
      <c r="P28" s="95"/>
      <c r="Q28" s="95"/>
      <c r="R28" s="95"/>
    </row>
    <row r="29" spans="1:18" x14ac:dyDescent="0.25">
      <c r="A29" s="95"/>
      <c r="B29" s="95"/>
      <c r="C29" s="95"/>
      <c r="D29" s="95"/>
      <c r="E29" s="95"/>
      <c r="F29" s="95"/>
      <c r="G29" s="95"/>
      <c r="H29" s="95"/>
      <c r="I29" s="95"/>
      <c r="J29" s="95"/>
      <c r="K29" s="95"/>
      <c r="L29" s="95"/>
      <c r="M29" s="95"/>
      <c r="N29" s="95"/>
      <c r="O29" s="95"/>
      <c r="P29" s="95"/>
      <c r="Q29" s="95"/>
      <c r="R29" s="95"/>
    </row>
    <row r="30" spans="1:18" x14ac:dyDescent="0.25">
      <c r="A30" s="95"/>
      <c r="B30" s="95"/>
      <c r="C30" s="95"/>
      <c r="D30" s="95"/>
      <c r="E30" s="95"/>
      <c r="F30" s="95"/>
      <c r="G30" s="95"/>
      <c r="H30" s="95"/>
      <c r="I30" s="95"/>
      <c r="J30" s="95"/>
      <c r="K30" s="95"/>
      <c r="L30" s="95"/>
      <c r="M30" s="95"/>
      <c r="N30" s="95"/>
      <c r="O30" s="95"/>
      <c r="P30" s="95"/>
      <c r="Q30" s="95"/>
      <c r="R30" s="95"/>
    </row>
    <row r="31" spans="1:18" x14ac:dyDescent="0.25">
      <c r="A31" s="95"/>
      <c r="B31" s="95"/>
      <c r="C31" s="95"/>
      <c r="D31" s="95"/>
      <c r="E31" s="95"/>
      <c r="F31" s="95"/>
      <c r="G31" s="95"/>
      <c r="H31" s="95"/>
      <c r="I31" s="95"/>
      <c r="J31" s="95"/>
      <c r="K31" s="95"/>
      <c r="L31" s="95"/>
      <c r="M31" s="95"/>
      <c r="N31" s="95"/>
      <c r="O31" s="95"/>
      <c r="P31" s="95"/>
      <c r="Q31" s="95"/>
      <c r="R31" s="95"/>
    </row>
    <row r="32" spans="1:18" x14ac:dyDescent="0.25">
      <c r="A32" s="95"/>
      <c r="B32" s="95"/>
      <c r="C32" s="95"/>
      <c r="D32" s="95"/>
      <c r="E32" s="95"/>
      <c r="F32" s="95"/>
      <c r="G32" s="95"/>
      <c r="H32" s="95"/>
      <c r="I32" s="95"/>
      <c r="J32" s="95"/>
      <c r="K32" s="95"/>
      <c r="L32" s="95"/>
      <c r="M32" s="95"/>
      <c r="N32" s="95"/>
      <c r="O32" s="95"/>
      <c r="P32" s="95"/>
      <c r="Q32" s="95"/>
      <c r="R32" s="95"/>
    </row>
    <row r="33" spans="1:18" x14ac:dyDescent="0.25">
      <c r="A33" s="95"/>
      <c r="B33" s="95"/>
      <c r="C33" s="95"/>
      <c r="D33" s="95"/>
      <c r="E33" s="95"/>
      <c r="F33" s="95"/>
      <c r="G33" s="95"/>
      <c r="H33" s="95"/>
      <c r="I33" s="95"/>
      <c r="J33" s="95"/>
      <c r="K33" s="95"/>
      <c r="L33" s="95"/>
      <c r="M33" s="95"/>
      <c r="N33" s="95"/>
      <c r="O33" s="95"/>
      <c r="P33" s="95"/>
      <c r="Q33" s="95"/>
      <c r="R33" s="95"/>
    </row>
    <row r="34" spans="1:18" x14ac:dyDescent="0.25">
      <c r="A34" s="95"/>
      <c r="B34" s="95"/>
      <c r="C34" s="95"/>
      <c r="D34" s="95"/>
      <c r="E34" s="95"/>
      <c r="F34" s="95"/>
      <c r="G34" s="95"/>
      <c r="H34" s="95"/>
      <c r="I34" s="95"/>
      <c r="J34" s="95"/>
      <c r="K34" s="95"/>
      <c r="L34" s="95"/>
      <c r="M34" s="95"/>
      <c r="N34" s="95"/>
      <c r="O34" s="95"/>
      <c r="P34" s="95"/>
      <c r="Q34" s="95"/>
      <c r="R34" s="95"/>
    </row>
    <row r="35" spans="1:18" x14ac:dyDescent="0.25">
      <c r="A35" s="95"/>
      <c r="B35" s="95"/>
      <c r="C35" s="95"/>
      <c r="D35" s="95"/>
      <c r="E35" s="95"/>
      <c r="F35" s="95"/>
      <c r="G35" s="95"/>
      <c r="H35" s="95"/>
      <c r="I35" s="95"/>
      <c r="J35" s="95"/>
      <c r="K35" s="95"/>
      <c r="L35" s="95"/>
      <c r="M35" s="95"/>
      <c r="N35" s="95"/>
      <c r="O35" s="95"/>
      <c r="P35" s="95"/>
      <c r="Q35" s="95"/>
      <c r="R35" s="95"/>
    </row>
    <row r="36" spans="1:18" x14ac:dyDescent="0.25">
      <c r="A36" s="95"/>
      <c r="B36" s="95"/>
      <c r="C36" s="95"/>
      <c r="D36" s="95"/>
      <c r="E36" s="95"/>
      <c r="F36" s="95"/>
      <c r="G36" s="95"/>
      <c r="H36" s="95"/>
      <c r="I36" s="95"/>
      <c r="J36" s="95"/>
      <c r="K36" s="95"/>
      <c r="L36" s="95"/>
      <c r="M36" s="95"/>
      <c r="N36" s="95"/>
      <c r="O36" s="95"/>
      <c r="P36" s="95"/>
      <c r="Q36" s="95"/>
      <c r="R36" s="95"/>
    </row>
    <row r="37" spans="1:18" x14ac:dyDescent="0.25">
      <c r="A37" s="95"/>
      <c r="B37" s="95"/>
      <c r="C37" s="95"/>
      <c r="D37" s="95"/>
      <c r="E37" s="95"/>
      <c r="F37" s="95"/>
      <c r="G37" s="95"/>
      <c r="H37" s="95"/>
      <c r="I37" s="95"/>
      <c r="J37" s="95"/>
      <c r="K37" s="95"/>
      <c r="L37" s="95"/>
      <c r="M37" s="95"/>
      <c r="N37" s="95"/>
      <c r="O37" s="95"/>
      <c r="P37" s="95"/>
      <c r="Q37" s="95"/>
      <c r="R37" s="95"/>
    </row>
    <row r="38" spans="1:18" x14ac:dyDescent="0.25">
      <c r="A38" s="95"/>
      <c r="B38" s="95"/>
      <c r="C38" s="95"/>
      <c r="D38" s="95"/>
      <c r="E38" s="95"/>
      <c r="F38" s="95"/>
      <c r="G38" s="95"/>
      <c r="H38" s="95"/>
      <c r="I38" s="95"/>
      <c r="J38" s="95"/>
      <c r="K38" s="95"/>
      <c r="L38" s="95"/>
      <c r="M38" s="95"/>
      <c r="N38" s="95"/>
      <c r="O38" s="95"/>
      <c r="P38" s="95"/>
      <c r="Q38" s="95"/>
      <c r="R38" s="95"/>
    </row>
    <row r="39" spans="1:18" x14ac:dyDescent="0.25">
      <c r="A39" s="95"/>
      <c r="B39" s="95"/>
      <c r="C39" s="95"/>
      <c r="D39" s="95"/>
      <c r="E39" s="95"/>
      <c r="F39" s="95"/>
      <c r="G39" s="95"/>
      <c r="H39" s="95"/>
      <c r="I39" s="95"/>
      <c r="J39" s="95"/>
      <c r="K39" s="95"/>
      <c r="L39" s="95"/>
      <c r="M39" s="95"/>
      <c r="N39" s="95"/>
      <c r="O39" s="95"/>
      <c r="P39" s="95"/>
      <c r="Q39" s="95"/>
      <c r="R39" s="95"/>
    </row>
    <row r="40" spans="1:18" x14ac:dyDescent="0.25">
      <c r="A40" s="95"/>
      <c r="B40" s="95"/>
      <c r="C40" s="95"/>
      <c r="D40" s="95"/>
      <c r="E40" s="95"/>
      <c r="F40" s="95"/>
      <c r="G40" s="95"/>
      <c r="H40" s="95"/>
      <c r="I40" s="95"/>
      <c r="J40" s="95"/>
      <c r="K40" s="95"/>
      <c r="L40" s="95"/>
      <c r="M40" s="95"/>
      <c r="N40" s="95"/>
      <c r="O40" s="95"/>
      <c r="P40" s="95"/>
      <c r="Q40" s="95"/>
      <c r="R40" s="95"/>
    </row>
    <row r="41" spans="1:18" x14ac:dyDescent="0.25">
      <c r="A41" s="95"/>
      <c r="B41" s="95"/>
      <c r="C41" s="95"/>
      <c r="D41" s="95"/>
      <c r="E41" s="95"/>
      <c r="F41" s="95"/>
      <c r="G41" s="95"/>
      <c r="H41" s="95"/>
      <c r="I41" s="95"/>
      <c r="J41" s="95"/>
      <c r="K41" s="95"/>
      <c r="L41" s="95"/>
      <c r="M41" s="95"/>
      <c r="N41" s="95"/>
      <c r="O41" s="95"/>
      <c r="P41" s="95"/>
      <c r="Q41" s="95"/>
      <c r="R41" s="95"/>
    </row>
    <row r="42" spans="1:18" x14ac:dyDescent="0.25">
      <c r="A42" s="95"/>
      <c r="B42" s="95"/>
      <c r="C42" s="95"/>
      <c r="D42" s="95"/>
      <c r="E42" s="95"/>
      <c r="F42" s="95"/>
      <c r="G42" s="95"/>
      <c r="H42" s="95"/>
      <c r="I42" s="95"/>
      <c r="J42" s="95"/>
      <c r="K42" s="95"/>
      <c r="L42" s="95"/>
      <c r="M42" s="95"/>
      <c r="N42" s="95"/>
      <c r="O42" s="95"/>
      <c r="P42" s="95"/>
      <c r="Q42" s="95"/>
      <c r="R42" s="95"/>
    </row>
    <row r="43" spans="1:18" x14ac:dyDescent="0.25">
      <c r="A43" s="95"/>
      <c r="B43" s="95"/>
      <c r="C43" s="95"/>
      <c r="D43" s="95"/>
      <c r="E43" s="95"/>
      <c r="F43" s="95"/>
      <c r="G43" s="95"/>
      <c r="H43" s="95"/>
      <c r="I43" s="95"/>
      <c r="J43" s="95"/>
      <c r="K43" s="95"/>
      <c r="L43" s="95"/>
      <c r="M43" s="95"/>
      <c r="N43" s="95"/>
      <c r="O43" s="95"/>
      <c r="P43" s="95"/>
      <c r="Q43" s="95"/>
      <c r="R43" s="95"/>
    </row>
    <row r="44" spans="1:18" x14ac:dyDescent="0.25">
      <c r="A44" s="95"/>
    </row>
    <row r="45" spans="1:18" x14ac:dyDescent="0.25">
      <c r="A45" s="95"/>
    </row>
    <row r="46" spans="1:18" x14ac:dyDescent="0.25">
      <c r="A46" s="95"/>
    </row>
    <row r="47" spans="1:18" x14ac:dyDescent="0.25">
      <c r="A47" s="95"/>
    </row>
    <row r="48" spans="1:18" x14ac:dyDescent="0.25">
      <c r="A48" s="95"/>
    </row>
    <row r="49" spans="1:19" x14ac:dyDescent="0.25">
      <c r="C49" s="94"/>
      <c r="D49" s="94"/>
      <c r="E49" s="94"/>
      <c r="F49" s="96" t="s">
        <v>258</v>
      </c>
      <c r="G49" s="97">
        <f>SUM('services (périodes)'!R53:R84)</f>
        <v>0</v>
      </c>
      <c r="H49" s="94"/>
      <c r="I49" s="94"/>
      <c r="J49" s="94"/>
      <c r="K49" s="94"/>
      <c r="L49" s="94"/>
      <c r="M49" s="94"/>
      <c r="N49" s="94"/>
      <c r="O49" s="94"/>
      <c r="P49" s="94" t="s">
        <v>0</v>
      </c>
      <c r="Q49" s="98">
        <f>SUM('services (périodes)'!R53:R60,'services (périodes)'!R86:R93)</f>
        <v>0</v>
      </c>
      <c r="R49" s="98">
        <f>SUM('services (périodes)'!R53:R60,'services (périodes)'!R86:R93)</f>
        <v>0</v>
      </c>
      <c r="S49" s="94"/>
    </row>
    <row r="50" spans="1:19" x14ac:dyDescent="0.25">
      <c r="C50" s="94"/>
      <c r="D50" s="94"/>
      <c r="E50" s="94"/>
      <c r="F50" s="96" t="s">
        <v>75</v>
      </c>
      <c r="G50" s="97">
        <f>SUM('services (périodes)'!R86:R117)</f>
        <v>0</v>
      </c>
      <c r="H50" s="188"/>
      <c r="I50" s="188"/>
      <c r="J50" s="188"/>
      <c r="K50" s="188"/>
      <c r="L50" s="188"/>
      <c r="M50" s="188"/>
      <c r="N50" s="188"/>
      <c r="O50" s="188"/>
      <c r="P50" s="94" t="s">
        <v>1</v>
      </c>
      <c r="Q50" s="98">
        <f>SUM('services (périodes)'!R61:R68,'services (périodes)'!R94:R101,'services (périodes)'!R119:R126)+SUM('services (périodes)'!P23:P24)*36</f>
        <v>0</v>
      </c>
      <c r="R50" s="98">
        <f>SUM('services (périodes)'!R61:R68,'services (périodes)'!R94:R101,'services (périodes)'!R119:R126)</f>
        <v>0</v>
      </c>
    </row>
    <row r="51" spans="1:19" x14ac:dyDescent="0.25">
      <c r="C51" s="94"/>
      <c r="D51" s="94"/>
      <c r="E51" s="94"/>
      <c r="F51" s="96" t="s">
        <v>102</v>
      </c>
      <c r="G51" s="97">
        <f>SUM('services (périodes)'!R119:R142)</f>
        <v>0</v>
      </c>
      <c r="H51" s="188"/>
      <c r="I51" s="188"/>
      <c r="J51" s="188"/>
      <c r="K51" s="188"/>
      <c r="L51" s="188"/>
      <c r="M51" s="188"/>
      <c r="N51" s="188"/>
      <c r="O51" s="188"/>
      <c r="P51" s="94" t="s">
        <v>2</v>
      </c>
      <c r="Q51" s="98">
        <f>SUM('services (périodes)'!R69:R76,'services (périodes)'!R102:R109,'services (périodes)'!R127:R134)+SUM('services (périodes)'!P35:P36)*36</f>
        <v>0</v>
      </c>
      <c r="R51" s="98">
        <f>SUM('services (périodes)'!R69:R76,'services (périodes)'!R102:R109,'services (périodes)'!R127:R134)</f>
        <v>0</v>
      </c>
    </row>
    <row r="52" spans="1:19" x14ac:dyDescent="0.25">
      <c r="C52" s="94"/>
      <c r="D52" s="94"/>
      <c r="E52" s="94"/>
      <c r="F52" s="96" t="str">
        <f>'services (périodes)'!B23</f>
        <v>EdC1</v>
      </c>
      <c r="G52" s="95">
        <f>SUM('services (périodes)'!P23,'services (périodes)'!P35,'services (périodes)'!P47)*36</f>
        <v>0</v>
      </c>
      <c r="H52" s="188"/>
      <c r="I52" s="188"/>
      <c r="J52" s="188"/>
      <c r="K52" s="188"/>
      <c r="L52" s="188"/>
      <c r="M52" s="188"/>
      <c r="N52" s="188"/>
      <c r="O52" s="188"/>
      <c r="P52" s="94" t="s">
        <v>3</v>
      </c>
      <c r="Q52" s="98">
        <f>SUM('services (périodes)'!R77:R84,'services (périodes)'!R110:R117,'services (périodes)'!R135:R142)+SUM('services (périodes)'!P47:P48)*36</f>
        <v>0</v>
      </c>
      <c r="R52" s="98">
        <f>SUM('services (périodes)'!R77:R84,'services (périodes)'!R110:R117,'services (périodes)'!R135:R142)</f>
        <v>0</v>
      </c>
    </row>
    <row r="53" spans="1:19" x14ac:dyDescent="0.25">
      <c r="E53" s="188"/>
      <c r="F53" s="190" t="str">
        <f>'services (périodes)'!B24</f>
        <v>EdC2</v>
      </c>
      <c r="G53" s="189">
        <f>SUM('services (périodes)'!P24,'services (périodes)'!P36,'services (périodes)'!P48)*36</f>
        <v>0</v>
      </c>
      <c r="H53" s="188"/>
      <c r="I53" s="188"/>
      <c r="J53" s="188"/>
      <c r="K53" s="188"/>
      <c r="L53" s="188"/>
      <c r="M53" s="188"/>
      <c r="N53" s="188"/>
      <c r="O53" s="188"/>
      <c r="P53" s="188"/>
      <c r="Q53" s="189" t="s">
        <v>260</v>
      </c>
      <c r="R53" s="189" t="s">
        <v>259</v>
      </c>
    </row>
    <row r="56" spans="1:19" x14ac:dyDescent="0.25">
      <c r="C56" s="191"/>
      <c r="D56" s="191"/>
      <c r="E56" s="191"/>
      <c r="F56" s="192"/>
      <c r="G56" s="192"/>
      <c r="H56" s="191"/>
      <c r="I56" s="192"/>
      <c r="J56" s="192"/>
      <c r="K56" s="191"/>
      <c r="L56" s="192"/>
      <c r="M56" s="192"/>
    </row>
    <row r="57" spans="1:19" x14ac:dyDescent="0.25">
      <c r="A57" s="60"/>
      <c r="B57" s="60"/>
      <c r="C57" s="115" t="s">
        <v>258</v>
      </c>
      <c r="D57" s="115" t="s">
        <v>75</v>
      </c>
      <c r="E57" s="115" t="s">
        <v>102</v>
      </c>
      <c r="F57" s="115"/>
      <c r="G57" s="115"/>
      <c r="H57" s="115"/>
      <c r="I57" s="115"/>
      <c r="J57" s="115"/>
      <c r="K57" s="115"/>
      <c r="L57" s="115"/>
      <c r="M57" s="115"/>
      <c r="N57" s="115"/>
    </row>
    <row r="58" spans="1:19" x14ac:dyDescent="0.25">
      <c r="A58" s="60"/>
      <c r="B58" s="115" t="s">
        <v>0</v>
      </c>
      <c r="C58" s="60">
        <f>'services (périodes)'!R53</f>
        <v>0</v>
      </c>
      <c r="D58" s="60">
        <f>'services (périodes)'!R86</f>
        <v>0</v>
      </c>
    </row>
    <row r="59" spans="1:19" x14ac:dyDescent="0.25">
      <c r="A59" s="60"/>
      <c r="B59" s="115" t="s">
        <v>1</v>
      </c>
      <c r="C59" s="60">
        <f>'services (périodes)'!R61</f>
        <v>0</v>
      </c>
      <c r="D59" s="60">
        <f>'services (périodes)'!R94</f>
        <v>0</v>
      </c>
      <c r="E59" s="60">
        <f>'services (périodes)'!R119</f>
        <v>0</v>
      </c>
    </row>
    <row r="60" spans="1:19" x14ac:dyDescent="0.25">
      <c r="A60" s="60"/>
      <c r="B60" s="115" t="s">
        <v>2</v>
      </c>
      <c r="C60" s="60">
        <f>'services (périodes)'!R69</f>
        <v>0</v>
      </c>
      <c r="D60" s="60">
        <f>'services (périodes)'!R102</f>
        <v>0</v>
      </c>
      <c r="E60" s="60">
        <f>'services (périodes)'!R127</f>
        <v>0</v>
      </c>
    </row>
    <row r="61" spans="1:19" x14ac:dyDescent="0.25">
      <c r="A61" s="60"/>
      <c r="B61" s="115" t="s">
        <v>3</v>
      </c>
      <c r="C61" s="60">
        <f>'services (périodes)'!R77</f>
        <v>0</v>
      </c>
      <c r="D61" s="60">
        <f>'services (périodes)'!R110</f>
        <v>0</v>
      </c>
      <c r="E61" s="60">
        <f>'services (périodes)'!R135</f>
        <v>0</v>
      </c>
    </row>
  </sheetData>
  <sheetProtection selectLockedCells="1"/>
  <mergeCells count="2">
    <mergeCell ref="F2:L2"/>
    <mergeCell ref="F20:H20"/>
  </mergeCells>
  <printOptions horizontalCentered="1" verticalCentered="1"/>
  <pageMargins left="0.70866141732283472" right="0.70866141732283472" top="0.74803149606299213" bottom="0.74803149606299213" header="0.31496062992125984" footer="0.31496062992125984"/>
  <pageSetup paperSize="9" scale="8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F34"/>
  <sheetViews>
    <sheetView showRowColHeaders="0" workbookViewId="0">
      <selection activeCell="F2" sqref="F2:F16"/>
    </sheetView>
  </sheetViews>
  <sheetFormatPr baseColWidth="10" defaultRowHeight="15" x14ac:dyDescent="0.25"/>
  <cols>
    <col min="1" max="3" width="11.42578125" style="55"/>
    <col min="4" max="4" width="14.5703125" style="55" bestFit="1" customWidth="1"/>
    <col min="5" max="16384" width="11.42578125" style="55"/>
  </cols>
  <sheetData>
    <row r="1" spans="1:6" x14ac:dyDescent="0.25">
      <c r="A1" s="111" t="s">
        <v>84</v>
      </c>
      <c r="B1" s="111" t="s">
        <v>85</v>
      </c>
      <c r="C1" s="111" t="s">
        <v>91</v>
      </c>
      <c r="D1" s="111" t="s">
        <v>316</v>
      </c>
      <c r="F1" s="416" t="s">
        <v>330</v>
      </c>
    </row>
    <row r="2" spans="1:6" x14ac:dyDescent="0.25">
      <c r="A2" s="55" t="s">
        <v>75</v>
      </c>
      <c r="B2" s="55" t="s">
        <v>47</v>
      </c>
      <c r="C2" s="55" t="s">
        <v>47</v>
      </c>
      <c r="D2" s="55" t="s">
        <v>18</v>
      </c>
      <c r="F2" s="415" t="s">
        <v>283</v>
      </c>
    </row>
    <row r="3" spans="1:6" x14ac:dyDescent="0.25">
      <c r="A3" s="55" t="s">
        <v>76</v>
      </c>
      <c r="B3" s="55" t="s">
        <v>48</v>
      </c>
      <c r="C3" s="55" t="s">
        <v>139</v>
      </c>
      <c r="D3" s="360" t="s">
        <v>17</v>
      </c>
      <c r="E3" s="674" t="s">
        <v>322</v>
      </c>
      <c r="F3" s="415" t="s">
        <v>331</v>
      </c>
    </row>
    <row r="4" spans="1:6" x14ac:dyDescent="0.25">
      <c r="A4" s="55" t="s">
        <v>77</v>
      </c>
      <c r="B4" s="55" t="s">
        <v>20</v>
      </c>
      <c r="C4" s="55" t="s">
        <v>48</v>
      </c>
      <c r="D4" s="360" t="s">
        <v>317</v>
      </c>
      <c r="E4" s="674"/>
      <c r="F4" s="415" t="s">
        <v>332</v>
      </c>
    </row>
    <row r="5" spans="1:6" x14ac:dyDescent="0.25">
      <c r="A5" s="55" t="s">
        <v>78</v>
      </c>
      <c r="B5" s="55" t="s">
        <v>86</v>
      </c>
      <c r="C5" s="55" t="s">
        <v>20</v>
      </c>
      <c r="D5" s="55" t="s">
        <v>318</v>
      </c>
      <c r="F5" s="415" t="s">
        <v>282</v>
      </c>
    </row>
    <row r="6" spans="1:6" x14ac:dyDescent="0.25">
      <c r="A6" s="55" t="s">
        <v>79</v>
      </c>
      <c r="B6" s="55" t="s">
        <v>50</v>
      </c>
      <c r="C6" s="55" t="s">
        <v>86</v>
      </c>
      <c r="F6" s="415" t="s">
        <v>333</v>
      </c>
    </row>
    <row r="7" spans="1:6" x14ac:dyDescent="0.25">
      <c r="A7" s="55" t="s">
        <v>80</v>
      </c>
      <c r="B7" s="55" t="s">
        <v>92</v>
      </c>
      <c r="C7" s="55" t="s">
        <v>50</v>
      </c>
      <c r="F7" s="415" t="s">
        <v>334</v>
      </c>
    </row>
    <row r="8" spans="1:6" x14ac:dyDescent="0.25">
      <c r="A8" s="55" t="s">
        <v>81</v>
      </c>
      <c r="B8" s="55" t="s">
        <v>87</v>
      </c>
      <c r="C8" s="55" t="s">
        <v>92</v>
      </c>
      <c r="F8" s="415" t="s">
        <v>18</v>
      </c>
    </row>
    <row r="9" spans="1:6" x14ac:dyDescent="0.25">
      <c r="A9" s="55" t="s">
        <v>82</v>
      </c>
      <c r="B9" s="55" t="s">
        <v>89</v>
      </c>
      <c r="C9" s="55" t="s">
        <v>87</v>
      </c>
      <c r="F9" s="415" t="s">
        <v>335</v>
      </c>
    </row>
    <row r="10" spans="1:6" x14ac:dyDescent="0.25">
      <c r="A10" s="55" t="s">
        <v>83</v>
      </c>
      <c r="B10" s="55" t="s">
        <v>27</v>
      </c>
      <c r="C10" s="55" t="s">
        <v>89</v>
      </c>
      <c r="F10" s="415" t="s">
        <v>336</v>
      </c>
    </row>
    <row r="11" spans="1:6" x14ac:dyDescent="0.25">
      <c r="A11" s="55" t="str">
        <f t="shared" ref="A11:A18" si="0">A3&amp;"/A"</f>
        <v>CSBS/A</v>
      </c>
      <c r="B11" s="55" t="s">
        <v>88</v>
      </c>
      <c r="C11" s="55" t="s">
        <v>27</v>
      </c>
      <c r="F11" s="415" t="s">
        <v>337</v>
      </c>
    </row>
    <row r="12" spans="1:6" x14ac:dyDescent="0.25">
      <c r="A12" s="55" t="str">
        <f t="shared" si="0"/>
        <v>CCA/A</v>
      </c>
      <c r="C12" s="55" t="s">
        <v>88</v>
      </c>
      <c r="F12" s="415" t="s">
        <v>338</v>
      </c>
    </row>
    <row r="13" spans="1:6" x14ac:dyDescent="0.25">
      <c r="A13" s="55" t="str">
        <f t="shared" si="0"/>
        <v>TEDD/A</v>
      </c>
      <c r="C13" s="55" t="s">
        <v>140</v>
      </c>
      <c r="F13" s="415" t="s">
        <v>339</v>
      </c>
    </row>
    <row r="14" spans="1:6" x14ac:dyDescent="0.25">
      <c r="A14" s="55" t="str">
        <f t="shared" si="0"/>
        <v>ICC/A</v>
      </c>
      <c r="F14" s="415" t="s">
        <v>340</v>
      </c>
    </row>
    <row r="15" spans="1:6" x14ac:dyDescent="0.25">
      <c r="A15" s="55" t="str">
        <f t="shared" si="0"/>
        <v>LCA/A</v>
      </c>
      <c r="F15" s="415" t="s">
        <v>341</v>
      </c>
    </row>
    <row r="16" spans="1:6" x14ac:dyDescent="0.25">
      <c r="A16" s="55" t="str">
        <f t="shared" si="0"/>
        <v>LCER/A</v>
      </c>
      <c r="F16" s="415" t="s">
        <v>342</v>
      </c>
    </row>
    <row r="17" spans="1:1" x14ac:dyDescent="0.25">
      <c r="A17" s="55" t="str">
        <f t="shared" si="0"/>
        <v>MEP/A</v>
      </c>
    </row>
    <row r="18" spans="1:1" x14ac:dyDescent="0.25">
      <c r="A18" s="55" t="str">
        <f t="shared" si="0"/>
        <v>STS/A</v>
      </c>
    </row>
    <row r="19" spans="1:1" x14ac:dyDescent="0.25">
      <c r="A19" s="55" t="str">
        <f t="shared" ref="A19:A26" si="1">A3&amp;"/R"</f>
        <v>CSBS/R</v>
      </c>
    </row>
    <row r="20" spans="1:1" x14ac:dyDescent="0.25">
      <c r="A20" s="55" t="str">
        <f t="shared" si="1"/>
        <v>CCA/R</v>
      </c>
    </row>
    <row r="21" spans="1:1" x14ac:dyDescent="0.25">
      <c r="A21" s="55" t="str">
        <f t="shared" si="1"/>
        <v>TEDD/R</v>
      </c>
    </row>
    <row r="22" spans="1:1" x14ac:dyDescent="0.25">
      <c r="A22" s="55" t="str">
        <f t="shared" si="1"/>
        <v>ICC/R</v>
      </c>
    </row>
    <row r="23" spans="1:1" x14ac:dyDescent="0.25">
      <c r="A23" s="55" t="str">
        <f t="shared" si="1"/>
        <v>LCA/R</v>
      </c>
    </row>
    <row r="24" spans="1:1" x14ac:dyDescent="0.25">
      <c r="A24" s="55" t="str">
        <f t="shared" si="1"/>
        <v>LCER/R</v>
      </c>
    </row>
    <row r="25" spans="1:1" x14ac:dyDescent="0.25">
      <c r="A25" s="55" t="str">
        <f t="shared" si="1"/>
        <v>MEP/R</v>
      </c>
    </row>
    <row r="26" spans="1:1" x14ac:dyDescent="0.25">
      <c r="A26" s="55" t="str">
        <f t="shared" si="1"/>
        <v>STS/R</v>
      </c>
    </row>
    <row r="27" spans="1:1" x14ac:dyDescent="0.25">
      <c r="A27" s="55" t="str">
        <f t="shared" ref="A27:A34" si="2">A3&amp;"/A/R"</f>
        <v>CSBS/A/R</v>
      </c>
    </row>
    <row r="28" spans="1:1" x14ac:dyDescent="0.25">
      <c r="A28" s="55" t="str">
        <f t="shared" si="2"/>
        <v>CCA/A/R</v>
      </c>
    </row>
    <row r="29" spans="1:1" x14ac:dyDescent="0.25">
      <c r="A29" s="55" t="str">
        <f t="shared" si="2"/>
        <v>TEDD/A/R</v>
      </c>
    </row>
    <row r="30" spans="1:1" x14ac:dyDescent="0.25">
      <c r="A30" s="55" t="str">
        <f t="shared" si="2"/>
        <v>ICC/A/R</v>
      </c>
    </row>
    <row r="31" spans="1:1" x14ac:dyDescent="0.25">
      <c r="A31" s="55" t="str">
        <f t="shared" si="2"/>
        <v>LCA/A/R</v>
      </c>
    </row>
    <row r="32" spans="1:1" x14ac:dyDescent="0.25">
      <c r="A32" s="55" t="str">
        <f t="shared" si="2"/>
        <v>LCER/A/R</v>
      </c>
    </row>
    <row r="33" spans="1:1" x14ac:dyDescent="0.25">
      <c r="A33" s="55" t="str">
        <f t="shared" si="2"/>
        <v>MEP/A/R</v>
      </c>
    </row>
    <row r="34" spans="1:1" x14ac:dyDescent="0.25">
      <c r="A34" s="55" t="str">
        <f t="shared" si="2"/>
        <v>STS/A/R</v>
      </c>
    </row>
  </sheetData>
  <mergeCells count="1">
    <mergeCell ref="E3:E4"/>
  </mergeCells>
  <printOptions headings="1" gridLines="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1"/>
  <sheetViews>
    <sheetView showGridLines="0" showRowColHeaders="0" showZeros="0" workbookViewId="0">
      <selection activeCell="H14" sqref="H14"/>
    </sheetView>
  </sheetViews>
  <sheetFormatPr baseColWidth="10" defaultColWidth="10.85546875" defaultRowHeight="15" x14ac:dyDescent="0.25"/>
  <cols>
    <col min="1" max="1" width="52.7109375" style="3" customWidth="1"/>
    <col min="2" max="2" width="9.7109375" style="3" customWidth="1"/>
    <col min="3" max="3" width="2.42578125" style="3" customWidth="1"/>
    <col min="4" max="4" width="16.7109375" style="3" customWidth="1"/>
    <col min="5" max="9" width="11.7109375" style="3" customWidth="1"/>
    <col min="10" max="10" width="22.7109375" style="3" customWidth="1"/>
    <col min="11" max="16384" width="10.85546875" style="3"/>
  </cols>
  <sheetData>
    <row r="1" spans="1:8" ht="36.75" customHeight="1" x14ac:dyDescent="0.25">
      <c r="A1" s="445" t="s">
        <v>123</v>
      </c>
      <c r="B1" s="445"/>
      <c r="C1" s="445"/>
      <c r="D1" s="445"/>
      <c r="E1" s="445"/>
      <c r="F1" s="445"/>
      <c r="G1" s="445"/>
      <c r="H1" s="445"/>
    </row>
    <row r="2" spans="1:8" ht="19.5" customHeight="1" x14ac:dyDescent="0.25">
      <c r="A2" s="447" t="s">
        <v>55</v>
      </c>
      <c r="B2" s="448"/>
      <c r="E2" s="26" t="s">
        <v>58</v>
      </c>
      <c r="F2" s="38">
        <v>2016</v>
      </c>
      <c r="G2" s="4"/>
      <c r="H2" s="4"/>
    </row>
    <row r="3" spans="1:8" ht="33.75" customHeight="1" x14ac:dyDescent="0.25">
      <c r="A3" s="449" t="s">
        <v>60</v>
      </c>
      <c r="B3" s="450"/>
      <c r="D3" s="446" t="s">
        <v>59</v>
      </c>
      <c r="E3" s="446"/>
      <c r="F3" s="446"/>
      <c r="G3" s="446"/>
      <c r="H3" s="446"/>
    </row>
    <row r="4" spans="1:8" x14ac:dyDescent="0.25">
      <c r="A4" s="453"/>
      <c r="B4" s="454"/>
      <c r="D4" s="4"/>
      <c r="E4" s="4"/>
      <c r="F4" s="4"/>
      <c r="G4" s="4"/>
      <c r="H4" s="4"/>
    </row>
    <row r="5" spans="1:8" x14ac:dyDescent="0.25">
      <c r="A5" s="451" t="s">
        <v>12</v>
      </c>
      <c r="B5" s="452"/>
      <c r="D5" s="4"/>
      <c r="E5" s="7" t="s">
        <v>0</v>
      </c>
      <c r="F5" s="7" t="s">
        <v>1</v>
      </c>
      <c r="G5" s="7" t="s">
        <v>2</v>
      </c>
      <c r="H5" s="7" t="s">
        <v>3</v>
      </c>
    </row>
    <row r="6" spans="1:8" x14ac:dyDescent="0.25">
      <c r="A6" s="451" t="s">
        <v>61</v>
      </c>
      <c r="B6" s="452"/>
      <c r="D6" s="5" t="s">
        <v>4</v>
      </c>
      <c r="E6" s="37">
        <v>0</v>
      </c>
      <c r="F6" s="37"/>
      <c r="G6" s="37">
        <v>0</v>
      </c>
      <c r="H6" s="37">
        <v>0</v>
      </c>
    </row>
    <row r="7" spans="1:8" x14ac:dyDescent="0.25">
      <c r="A7" s="451" t="s">
        <v>62</v>
      </c>
      <c r="B7" s="452"/>
      <c r="D7" s="5" t="s">
        <v>228</v>
      </c>
      <c r="E7" s="37"/>
      <c r="F7" s="37"/>
      <c r="G7" s="37"/>
      <c r="H7" s="37"/>
    </row>
    <row r="8" spans="1:8" x14ac:dyDescent="0.25">
      <c r="A8" s="451" t="s">
        <v>13</v>
      </c>
      <c r="B8" s="452"/>
      <c r="D8" s="5" t="s">
        <v>5</v>
      </c>
      <c r="E8" s="6"/>
      <c r="F8" s="37"/>
      <c r="G8" s="37">
        <v>0</v>
      </c>
      <c r="H8" s="37">
        <v>0</v>
      </c>
    </row>
    <row r="9" spans="1:8" x14ac:dyDescent="0.25">
      <c r="A9" s="22"/>
      <c r="B9" s="23"/>
      <c r="D9" s="5" t="s">
        <v>6</v>
      </c>
      <c r="E9" s="6"/>
      <c r="F9" s="37"/>
      <c r="G9" s="37">
        <v>0</v>
      </c>
      <c r="H9" s="37">
        <v>0</v>
      </c>
    </row>
    <row r="10" spans="1:8" x14ac:dyDescent="0.25">
      <c r="A10" s="22"/>
      <c r="B10" s="23"/>
      <c r="D10" s="4"/>
      <c r="E10" s="4"/>
      <c r="F10" s="4"/>
      <c r="G10" s="4"/>
      <c r="H10" s="4"/>
    </row>
    <row r="11" spans="1:8" x14ac:dyDescent="0.25">
      <c r="A11" s="24" t="s">
        <v>56</v>
      </c>
      <c r="B11" s="25">
        <f>(E6+SUM(F6:G6)*0.5)/24</f>
        <v>0</v>
      </c>
      <c r="D11" s="4"/>
      <c r="E11" s="444" t="s">
        <v>10</v>
      </c>
      <c r="F11" s="444"/>
      <c r="G11" s="444" t="s">
        <v>11</v>
      </c>
      <c r="H11" s="444"/>
    </row>
    <row r="12" spans="1:8" x14ac:dyDescent="0.25">
      <c r="A12" s="27" t="s">
        <v>57</v>
      </c>
      <c r="B12" s="28">
        <f>SUM(F6:G6)*0.5/24</f>
        <v>0</v>
      </c>
      <c r="D12" s="4"/>
      <c r="E12" s="7" t="s">
        <v>8</v>
      </c>
      <c r="F12" s="7" t="s">
        <v>9</v>
      </c>
      <c r="G12" s="7" t="s">
        <v>8</v>
      </c>
      <c r="H12" s="7" t="s">
        <v>9</v>
      </c>
    </row>
    <row r="13" spans="1:8" ht="30" x14ac:dyDescent="0.25">
      <c r="A13" s="31" t="s">
        <v>64</v>
      </c>
      <c r="B13" s="29" t="e">
        <f>B12/SUM(E6:H6)</f>
        <v>#DIV/0!</v>
      </c>
      <c r="D13" s="8" t="s">
        <v>7</v>
      </c>
      <c r="E13" s="9">
        <f>IF(F2=2016,2.75,3)/24</f>
        <v>0.11458333333333333</v>
      </c>
      <c r="F13" s="9">
        <f>E13*SUM(E6:H7)</f>
        <v>0</v>
      </c>
      <c r="G13" s="9" t="e">
        <f>(F13*24-SUM(F8:F9)-SUM(G8:H9)*2)/SUM(E6:H7)/24</f>
        <v>#DIV/0!</v>
      </c>
      <c r="H13" s="398" t="e">
        <f>G13*SUM(E6:H7)</f>
        <v>#DIV/0!</v>
      </c>
    </row>
    <row r="14" spans="1:8" x14ac:dyDescent="0.25">
      <c r="B14" s="1"/>
      <c r="C14" s="1"/>
      <c r="F14" s="443" t="s">
        <v>63</v>
      </c>
      <c r="G14" s="443"/>
      <c r="H14" s="30" t="e">
        <f>H13/SUM(E6:H6)</f>
        <v>#DIV/0!</v>
      </c>
    </row>
    <row r="15" spans="1:8" x14ac:dyDescent="0.25">
      <c r="C15" s="2"/>
      <c r="D15" s="1"/>
    </row>
    <row r="16" spans="1:8" ht="15" customHeight="1" x14ac:dyDescent="0.25">
      <c r="A16" s="442" t="s">
        <v>328</v>
      </c>
      <c r="B16" s="442"/>
      <c r="C16" s="442"/>
      <c r="D16" s="442"/>
      <c r="E16" s="442"/>
      <c r="F16" s="442"/>
      <c r="G16" s="442"/>
      <c r="H16" s="442"/>
    </row>
    <row r="17" spans="1:8" x14ac:dyDescent="0.25">
      <c r="A17" s="394"/>
      <c r="B17" s="394"/>
      <c r="C17" s="394"/>
      <c r="D17" s="394"/>
      <c r="E17" s="394"/>
      <c r="F17" s="394"/>
      <c r="G17" s="394"/>
      <c r="H17" s="394"/>
    </row>
    <row r="18" spans="1:8" x14ac:dyDescent="0.25">
      <c r="A18" s="394"/>
      <c r="B18" s="394"/>
      <c r="C18" s="394"/>
      <c r="D18" s="394"/>
      <c r="E18" s="394"/>
      <c r="F18" s="394"/>
      <c r="G18" s="394"/>
      <c r="H18" s="394"/>
    </row>
    <row r="19" spans="1:8" x14ac:dyDescent="0.25">
      <c r="A19" s="394"/>
      <c r="B19" s="394"/>
      <c r="C19" s="394"/>
      <c r="D19" s="394"/>
      <c r="E19" s="394"/>
      <c r="F19" s="394"/>
      <c r="G19" s="394"/>
      <c r="H19" s="394"/>
    </row>
    <row r="20" spans="1:8" x14ac:dyDescent="0.25">
      <c r="A20" s="394"/>
      <c r="B20" s="394"/>
      <c r="C20" s="394"/>
      <c r="D20" s="394"/>
      <c r="E20" s="394"/>
      <c r="F20" s="394"/>
      <c r="G20" s="394"/>
      <c r="H20" s="394"/>
    </row>
    <row r="21" spans="1:8" x14ac:dyDescent="0.25">
      <c r="D21" s="394"/>
      <c r="E21" s="394"/>
      <c r="F21" s="394"/>
      <c r="G21" s="394"/>
      <c r="H21" s="394"/>
    </row>
  </sheetData>
  <sheetProtection selectLockedCells="1"/>
  <mergeCells count="13">
    <mergeCell ref="A16:H16"/>
    <mergeCell ref="F14:G14"/>
    <mergeCell ref="E11:F11"/>
    <mergeCell ref="G11:H11"/>
    <mergeCell ref="A1:H1"/>
    <mergeCell ref="D3:H3"/>
    <mergeCell ref="A2:B2"/>
    <mergeCell ref="A3:B3"/>
    <mergeCell ref="A5:B5"/>
    <mergeCell ref="A4:B4"/>
    <mergeCell ref="A7:B7"/>
    <mergeCell ref="A8:B8"/>
    <mergeCell ref="A6:B6"/>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I28"/>
  <sheetViews>
    <sheetView showGridLines="0" showRowColHeaders="0" zoomScaleNormal="100" workbookViewId="0">
      <selection activeCell="K19" sqref="K19"/>
    </sheetView>
  </sheetViews>
  <sheetFormatPr baseColWidth="10" defaultColWidth="10.85546875" defaultRowHeight="15" x14ac:dyDescent="0.25"/>
  <cols>
    <col min="1" max="1" width="17.140625" style="3" customWidth="1"/>
    <col min="2" max="5" width="8.7109375" style="3" customWidth="1"/>
    <col min="6" max="7" width="3" style="3" customWidth="1"/>
    <col min="8" max="8" width="19.7109375" style="11" customWidth="1"/>
    <col min="9" max="9" width="9.140625" style="11" customWidth="1"/>
    <col min="10" max="10" width="9.140625" style="50" customWidth="1"/>
    <col min="11" max="11" width="11.42578125" style="3" customWidth="1"/>
    <col min="12" max="12" width="1.140625" style="3" customWidth="1"/>
    <col min="13" max="14" width="7.28515625" style="3" customWidth="1"/>
    <col min="15" max="15" width="8.28515625" style="49" customWidth="1"/>
    <col min="16" max="16" width="7.28515625" style="3" customWidth="1"/>
    <col min="17" max="17" width="10" style="3" customWidth="1"/>
    <col min="18" max="18" width="1.140625" style="3" customWidth="1"/>
    <col min="19" max="19" width="8.42578125" style="3" customWidth="1"/>
    <col min="20" max="21" width="13.42578125" style="3" customWidth="1"/>
    <col min="22" max="22" width="36" style="3" customWidth="1"/>
    <col min="23" max="23" width="10.85546875" style="3"/>
    <col min="24" max="24" width="8.42578125" style="3" customWidth="1"/>
    <col min="25" max="35" width="6.85546875" style="3" customWidth="1"/>
    <col min="36" max="16384" width="10.85546875" style="3"/>
  </cols>
  <sheetData>
    <row r="1" spans="1:35" x14ac:dyDescent="0.25">
      <c r="A1" s="46">
        <f>'Dotation horaire supplémentaire'!F2</f>
        <v>2016</v>
      </c>
      <c r="H1" s="3"/>
      <c r="I1" s="36" t="s">
        <v>134</v>
      </c>
      <c r="J1" s="51" t="s">
        <v>223</v>
      </c>
      <c r="K1" s="18" t="s">
        <v>124</v>
      </c>
      <c r="M1" s="18" t="s">
        <v>32</v>
      </c>
      <c r="N1" s="18" t="s">
        <v>33</v>
      </c>
      <c r="O1" s="51" t="s">
        <v>224</v>
      </c>
      <c r="P1" s="18" t="s">
        <v>54</v>
      </c>
      <c r="Q1" s="18" t="s">
        <v>36</v>
      </c>
      <c r="S1" s="18" t="s">
        <v>37</v>
      </c>
      <c r="T1" s="18" t="s">
        <v>127</v>
      </c>
      <c r="U1" s="35" t="s">
        <v>128</v>
      </c>
      <c r="V1" s="57" t="s">
        <v>226</v>
      </c>
      <c r="W1" s="1"/>
      <c r="Y1" s="17" t="s">
        <v>20</v>
      </c>
      <c r="Z1" s="17" t="s">
        <v>47</v>
      </c>
      <c r="AA1" s="17" t="s">
        <v>48</v>
      </c>
      <c r="AB1" s="17" t="s">
        <v>49</v>
      </c>
      <c r="AC1" s="17" t="s">
        <v>50</v>
      </c>
      <c r="AD1" s="17" t="s">
        <v>24</v>
      </c>
      <c r="AE1" s="17" t="s">
        <v>25</v>
      </c>
      <c r="AF1" s="17" t="s">
        <v>51</v>
      </c>
      <c r="AG1" s="17" t="s">
        <v>27</v>
      </c>
      <c r="AH1" s="17" t="s">
        <v>52</v>
      </c>
      <c r="AI1" s="17" t="s">
        <v>53</v>
      </c>
    </row>
    <row r="2" spans="1:35" x14ac:dyDescent="0.25">
      <c r="B2" s="18" t="s">
        <v>0</v>
      </c>
      <c r="C2" s="18" t="s">
        <v>1</v>
      </c>
      <c r="D2" s="18" t="s">
        <v>2</v>
      </c>
      <c r="E2" s="18" t="s">
        <v>3</v>
      </c>
      <c r="H2" s="20" t="s">
        <v>20</v>
      </c>
      <c r="I2" s="44"/>
      <c r="J2" s="44"/>
      <c r="K2" s="18">
        <f>MMULT(B3:E3,Y2:Y5)+E19+I2</f>
        <v>0</v>
      </c>
      <c r="M2" s="43"/>
      <c r="N2" s="43"/>
      <c r="O2" s="43"/>
      <c r="P2" s="43"/>
      <c r="Q2" s="34">
        <f>M2*(17/1.1+3)+N2*(14/1.1+3)+O2+P2</f>
        <v>0</v>
      </c>
      <c r="S2" s="34" t="str">
        <f>IF(K2&gt;Q2,IF(K2-P2-E19&gt;M2*17+N2*14,K2-M2*17*0.9-N2*14*0.9-P2-E19,(K2-P2-E19)*1.1-M2*17-N2*14),"")</f>
        <v/>
      </c>
      <c r="T2" s="34" t="str">
        <f t="shared" ref="T2:T9" si="0">IF(K2&lt;Q2,Q2-K2,"")</f>
        <v/>
      </c>
      <c r="U2" s="34" t="str">
        <f>IF(T2&lt;&gt;"",T2*1.1,"")</f>
        <v/>
      </c>
      <c r="V2" s="58"/>
      <c r="X2" s="455"/>
      <c r="Y2" s="3">
        <v>4</v>
      </c>
      <c r="Z2" s="3">
        <v>1</v>
      </c>
      <c r="AA2" s="3">
        <v>1</v>
      </c>
      <c r="AB2" s="3">
        <v>4.5</v>
      </c>
      <c r="AC2" s="3">
        <v>3</v>
      </c>
      <c r="AD2" s="3">
        <v>4</v>
      </c>
      <c r="AE2" s="16">
        <v>0</v>
      </c>
      <c r="AF2" s="3">
        <v>4.5</v>
      </c>
      <c r="AG2" s="3">
        <f>B18</f>
        <v>0</v>
      </c>
      <c r="AH2" s="3">
        <f>B19</f>
        <v>0</v>
      </c>
      <c r="AI2" s="3">
        <f>B20</f>
        <v>4</v>
      </c>
    </row>
    <row r="3" spans="1:35" x14ac:dyDescent="0.25">
      <c r="A3" s="12" t="s">
        <v>4</v>
      </c>
      <c r="B3" s="19">
        <f>'Dotation horaire supplémentaire'!E6</f>
        <v>0</v>
      </c>
      <c r="C3" s="19">
        <f>'Dotation horaire supplémentaire'!F6</f>
        <v>0</v>
      </c>
      <c r="D3" s="19">
        <f>'Dotation horaire supplémentaire'!G6</f>
        <v>0</v>
      </c>
      <c r="E3" s="19">
        <f>'Dotation horaire supplémentaire'!H6</f>
        <v>0</v>
      </c>
      <c r="H3" s="20" t="s">
        <v>21</v>
      </c>
      <c r="I3" s="44"/>
      <c r="J3" s="44"/>
      <c r="K3" s="18">
        <f>MMULT(B3:E3,Z2:Z5)+I3</f>
        <v>0</v>
      </c>
      <c r="M3" s="43"/>
      <c r="N3" s="43"/>
      <c r="O3" s="43"/>
      <c r="P3" s="43"/>
      <c r="Q3" s="34">
        <f t="shared" ref="Q3:Q12" si="1">M3*18/1.1+N3*15/1.1+O3+P3</f>
        <v>0</v>
      </c>
      <c r="S3" s="34" t="str">
        <f t="shared" ref="S3:S9" si="2">IF(K3&gt;Q3,IF(K3-P3&gt;M3*18+N3*15,K3-M3*18*0.9-N3*15*0.9-P3,(K3-P3)*1.1-M3*18-N3*15),"")</f>
        <v/>
      </c>
      <c r="T3" s="34" t="str">
        <f t="shared" si="0"/>
        <v/>
      </c>
      <c r="U3" s="34" t="str">
        <f t="shared" ref="U3:U15" si="3">IF(T3&lt;&gt;"",T3*1.1,"")</f>
        <v/>
      </c>
      <c r="V3" s="58"/>
      <c r="X3" s="455"/>
      <c r="Y3" s="3">
        <v>3</v>
      </c>
      <c r="Z3" s="3">
        <v>1</v>
      </c>
      <c r="AA3" s="3">
        <v>1</v>
      </c>
      <c r="AB3" s="3">
        <v>4.5</v>
      </c>
      <c r="AC3" s="3">
        <v>3</v>
      </c>
      <c r="AD3" s="3">
        <v>3</v>
      </c>
      <c r="AE3" s="3">
        <v>2.5</v>
      </c>
      <c r="AF3" s="3">
        <v>3.5</v>
      </c>
      <c r="AG3" s="3">
        <v>1.5</v>
      </c>
      <c r="AH3" s="3">
        <v>1.5</v>
      </c>
      <c r="AI3" s="3">
        <v>1.5</v>
      </c>
    </row>
    <row r="4" spans="1:35" x14ac:dyDescent="0.25">
      <c r="A4" s="58" t="s">
        <v>228</v>
      </c>
      <c r="B4" s="19">
        <f>'Dotation horaire supplémentaire'!E7</f>
        <v>0</v>
      </c>
      <c r="C4" s="19">
        <f>'Dotation horaire supplémentaire'!F7</f>
        <v>0</v>
      </c>
      <c r="D4" s="19">
        <f>'Dotation horaire supplémentaire'!G7</f>
        <v>0</v>
      </c>
      <c r="E4" s="19">
        <f>'Dotation horaire supplémentaire'!H7</f>
        <v>0</v>
      </c>
      <c r="H4" s="20" t="s">
        <v>22</v>
      </c>
      <c r="I4" s="44"/>
      <c r="J4" s="44"/>
      <c r="K4" s="18">
        <f>MMULT(B3:E3,AA2:AA5)+E18+I4</f>
        <v>0</v>
      </c>
      <c r="M4" s="43"/>
      <c r="N4" s="43"/>
      <c r="O4" s="43"/>
      <c r="P4" s="43"/>
      <c r="Q4" s="34">
        <f t="shared" si="1"/>
        <v>0</v>
      </c>
      <c r="S4" s="34" t="str">
        <f t="shared" si="2"/>
        <v/>
      </c>
      <c r="T4" s="34" t="str">
        <f t="shared" si="0"/>
        <v/>
      </c>
      <c r="U4" s="34" t="str">
        <f t="shared" si="3"/>
        <v/>
      </c>
      <c r="V4" s="58"/>
      <c r="X4" s="455"/>
      <c r="Y4" s="3">
        <v>3</v>
      </c>
      <c r="Z4" s="3">
        <v>1</v>
      </c>
      <c r="AA4" s="3">
        <v>1</v>
      </c>
      <c r="AB4" s="3">
        <v>4.5</v>
      </c>
      <c r="AC4" s="3">
        <v>3</v>
      </c>
      <c r="AD4" s="3">
        <v>3</v>
      </c>
      <c r="AE4" s="3">
        <v>2.5</v>
      </c>
      <c r="AF4" s="3">
        <v>3.5</v>
      </c>
      <c r="AG4" s="3">
        <v>1.5</v>
      </c>
      <c r="AH4" s="3">
        <v>1.5</v>
      </c>
      <c r="AI4" s="3">
        <v>1.5</v>
      </c>
    </row>
    <row r="5" spans="1:35" x14ac:dyDescent="0.25">
      <c r="A5" s="12" t="s">
        <v>15</v>
      </c>
      <c r="B5" s="13"/>
      <c r="C5" s="19">
        <f>'Dotation horaire supplémentaire'!F8</f>
        <v>0</v>
      </c>
      <c r="D5" s="19">
        <f>'Dotation horaire supplémentaire'!G8</f>
        <v>0</v>
      </c>
      <c r="E5" s="19">
        <f>'Dotation horaire supplémentaire'!H8</f>
        <v>0</v>
      </c>
      <c r="H5" s="20" t="s">
        <v>14</v>
      </c>
      <c r="I5" s="44"/>
      <c r="J5" s="44"/>
      <c r="K5" s="18">
        <f>MMULT(B3:E3,AB2:AB5)+C5+2*D5+2*E5+I5</f>
        <v>0</v>
      </c>
      <c r="M5" s="43"/>
      <c r="N5" s="43"/>
      <c r="O5" s="43"/>
      <c r="P5" s="43"/>
      <c r="Q5" s="34">
        <f t="shared" si="1"/>
        <v>0</v>
      </c>
      <c r="S5" s="34" t="str">
        <f t="shared" si="2"/>
        <v/>
      </c>
      <c r="T5" s="34" t="str">
        <f t="shared" si="0"/>
        <v/>
      </c>
      <c r="U5" s="34" t="str">
        <f t="shared" si="3"/>
        <v/>
      </c>
      <c r="V5" s="58"/>
      <c r="X5" s="455"/>
      <c r="Y5" s="3">
        <v>3</v>
      </c>
      <c r="Z5" s="3">
        <v>1</v>
      </c>
      <c r="AA5" s="3">
        <v>1</v>
      </c>
      <c r="AB5" s="3">
        <v>4</v>
      </c>
      <c r="AC5" s="3">
        <v>3.5</v>
      </c>
      <c r="AD5" s="3">
        <v>3</v>
      </c>
      <c r="AE5" s="3">
        <v>2.5</v>
      </c>
      <c r="AF5" s="3">
        <v>3.5</v>
      </c>
      <c r="AG5" s="3">
        <v>1.5</v>
      </c>
      <c r="AH5" s="3">
        <v>1.5</v>
      </c>
      <c r="AI5" s="3">
        <v>1.5</v>
      </c>
    </row>
    <row r="6" spans="1:35" x14ac:dyDescent="0.25">
      <c r="A6" s="12" t="s">
        <v>16</v>
      </c>
      <c r="B6" s="19">
        <v>0</v>
      </c>
      <c r="C6" s="19">
        <f>'Dotation horaire supplémentaire'!F9</f>
        <v>0</v>
      </c>
      <c r="D6" s="19">
        <f>'Dotation horaire supplémentaire'!G9</f>
        <v>0</v>
      </c>
      <c r="E6" s="19">
        <f>'Dotation horaire supplémentaire'!H9</f>
        <v>0</v>
      </c>
      <c r="H6" s="20" t="s">
        <v>23</v>
      </c>
      <c r="I6" s="44"/>
      <c r="J6" s="44"/>
      <c r="K6" s="18">
        <f>MMULT(B3:E3,AC2:AC5)+I6</f>
        <v>0</v>
      </c>
      <c r="M6" s="43"/>
      <c r="N6" s="43"/>
      <c r="O6" s="43"/>
      <c r="P6" s="43"/>
      <c r="Q6" s="34">
        <f t="shared" si="1"/>
        <v>0</v>
      </c>
      <c r="S6" s="34" t="str">
        <f t="shared" si="2"/>
        <v/>
      </c>
      <c r="T6" s="34" t="str">
        <f t="shared" si="0"/>
        <v/>
      </c>
      <c r="U6" s="34" t="str">
        <f t="shared" si="3"/>
        <v/>
      </c>
      <c r="V6" s="58"/>
    </row>
    <row r="7" spans="1:35" x14ac:dyDescent="0.25">
      <c r="A7" s="12" t="s">
        <v>38</v>
      </c>
      <c r="B7" s="19">
        <v>0</v>
      </c>
      <c r="C7" s="19">
        <v>0</v>
      </c>
      <c r="D7" s="19">
        <v>0</v>
      </c>
      <c r="E7" s="19">
        <v>0</v>
      </c>
      <c r="H7" s="20" t="s">
        <v>44</v>
      </c>
      <c r="I7" s="44"/>
      <c r="J7" s="44"/>
      <c r="K7" s="18">
        <f>MMULT(B7:E7,AD2:AD5)+MMULT(B10:E10,AE7:AE10)+I7</f>
        <v>0</v>
      </c>
      <c r="M7" s="43"/>
      <c r="N7" s="43"/>
      <c r="O7" s="43"/>
      <c r="P7" s="43"/>
      <c r="Q7" s="34">
        <f t="shared" si="1"/>
        <v>0</v>
      </c>
      <c r="S7" s="34" t="str">
        <f t="shared" si="2"/>
        <v/>
      </c>
      <c r="T7" s="34" t="str">
        <f t="shared" si="0"/>
        <v/>
      </c>
      <c r="U7" s="34" t="str">
        <f t="shared" si="3"/>
        <v/>
      </c>
      <c r="V7" s="58"/>
      <c r="AC7" s="458" t="s">
        <v>121</v>
      </c>
      <c r="AD7" s="12">
        <v>3</v>
      </c>
      <c r="AE7" s="12">
        <v>3</v>
      </c>
    </row>
    <row r="8" spans="1:35" x14ac:dyDescent="0.25">
      <c r="A8" s="12" t="s">
        <v>40</v>
      </c>
      <c r="B8" s="19">
        <v>0</v>
      </c>
      <c r="C8" s="19">
        <v>0</v>
      </c>
      <c r="D8" s="19">
        <v>0</v>
      </c>
      <c r="E8" s="19">
        <v>0</v>
      </c>
      <c r="H8" s="20" t="s">
        <v>45</v>
      </c>
      <c r="I8" s="44"/>
      <c r="J8" s="44"/>
      <c r="K8" s="18">
        <f>MMULT(B8:E8,AD7:AD10)+MMULT(B11:E11,AE2:AE5)+I8</f>
        <v>0</v>
      </c>
      <c r="M8" s="43"/>
      <c r="N8" s="43"/>
      <c r="O8" s="43"/>
      <c r="P8" s="43"/>
      <c r="Q8" s="34">
        <f t="shared" si="1"/>
        <v>0</v>
      </c>
      <c r="S8" s="34" t="str">
        <f t="shared" si="2"/>
        <v/>
      </c>
      <c r="T8" s="34" t="str">
        <f t="shared" si="0"/>
        <v/>
      </c>
      <c r="U8" s="34" t="str">
        <f t="shared" si="3"/>
        <v/>
      </c>
      <c r="V8" s="58"/>
      <c r="AC8" s="458"/>
      <c r="AD8" s="12">
        <v>3</v>
      </c>
      <c r="AE8" s="12">
        <v>2.5</v>
      </c>
    </row>
    <row r="9" spans="1:35" x14ac:dyDescent="0.25">
      <c r="A9" s="12" t="s">
        <v>42</v>
      </c>
      <c r="B9" s="19">
        <v>0</v>
      </c>
      <c r="C9" s="19">
        <v>0</v>
      </c>
      <c r="D9" s="19">
        <v>0</v>
      </c>
      <c r="E9" s="19">
        <v>0</v>
      </c>
      <c r="H9" s="20" t="s">
        <v>46</v>
      </c>
      <c r="I9" s="44"/>
      <c r="J9" s="44"/>
      <c r="K9" s="18">
        <f>MMULT(B9:E9,AD7:AD10)+MMULT(B12:E12,AE2:AE5)+I9</f>
        <v>0</v>
      </c>
      <c r="M9" s="43"/>
      <c r="N9" s="43"/>
      <c r="O9" s="43"/>
      <c r="P9" s="43"/>
      <c r="Q9" s="34">
        <f t="shared" si="1"/>
        <v>0</v>
      </c>
      <c r="S9" s="34" t="str">
        <f t="shared" si="2"/>
        <v/>
      </c>
      <c r="T9" s="34" t="str">
        <f t="shared" si="0"/>
        <v/>
      </c>
      <c r="U9" s="34" t="str">
        <f t="shared" si="3"/>
        <v/>
      </c>
      <c r="V9" s="58"/>
      <c r="AC9" s="458"/>
      <c r="AD9" s="12">
        <v>3</v>
      </c>
      <c r="AE9" s="12">
        <v>2.5</v>
      </c>
    </row>
    <row r="10" spans="1:35" x14ac:dyDescent="0.25">
      <c r="A10" s="12" t="s">
        <v>39</v>
      </c>
      <c r="B10" s="19">
        <v>0</v>
      </c>
      <c r="C10" s="19">
        <v>0</v>
      </c>
      <c r="D10" s="19">
        <v>0</v>
      </c>
      <c r="E10" s="19">
        <v>0</v>
      </c>
      <c r="H10" s="20" t="s">
        <v>136</v>
      </c>
      <c r="I10" s="44"/>
      <c r="J10" s="44"/>
      <c r="K10" s="36">
        <f>MMULT(B13:E13,AE2:AE5)+I10</f>
        <v>0</v>
      </c>
      <c r="M10" s="43"/>
      <c r="N10" s="43"/>
      <c r="O10" s="43"/>
      <c r="P10" s="43"/>
      <c r="Q10" s="34">
        <f t="shared" si="1"/>
        <v>0</v>
      </c>
      <c r="S10" s="34"/>
      <c r="T10" s="34"/>
      <c r="U10" s="34"/>
      <c r="V10" s="58"/>
      <c r="AC10" s="458"/>
      <c r="AD10" s="12">
        <v>3</v>
      </c>
      <c r="AE10" s="12">
        <v>2.5</v>
      </c>
    </row>
    <row r="11" spans="1:35" x14ac:dyDescent="0.25">
      <c r="A11" s="12" t="s">
        <v>41</v>
      </c>
      <c r="B11" s="19">
        <v>0</v>
      </c>
      <c r="C11" s="19">
        <v>0</v>
      </c>
      <c r="D11" s="19">
        <v>0</v>
      </c>
      <c r="E11" s="19">
        <v>0</v>
      </c>
      <c r="H11" s="20" t="s">
        <v>31</v>
      </c>
      <c r="I11" s="44"/>
      <c r="J11" s="44"/>
      <c r="K11" s="18">
        <f>B6*2+C6+2*D6+2*E6+I11</f>
        <v>0</v>
      </c>
      <c r="M11" s="43"/>
      <c r="N11" s="43"/>
      <c r="O11" s="43"/>
      <c r="P11" s="43"/>
      <c r="Q11" s="34">
        <f t="shared" si="1"/>
        <v>0</v>
      </c>
      <c r="S11" s="34" t="str">
        <f>IF(K11&gt;Q11,IF(K11-P11&gt;M11*18+N11*15,K11-M11*18*0.9-N11*15*0.9-P11,(K11-P11)*1.1-M11*18-N11*15),"")</f>
        <v/>
      </c>
      <c r="T11" s="34" t="str">
        <f>IF(K11&lt;Q11,Q11-K11,"")</f>
        <v/>
      </c>
      <c r="U11" s="34" t="str">
        <f t="shared" si="3"/>
        <v/>
      </c>
      <c r="V11" s="58"/>
      <c r="AE11" s="3" t="s">
        <v>122</v>
      </c>
    </row>
    <row r="12" spans="1:35" x14ac:dyDescent="0.25">
      <c r="A12" s="12" t="s">
        <v>43</v>
      </c>
      <c r="B12" s="19">
        <v>0</v>
      </c>
      <c r="C12" s="19">
        <v>0</v>
      </c>
      <c r="D12" s="19">
        <v>0</v>
      </c>
      <c r="E12" s="19">
        <v>0</v>
      </c>
      <c r="H12" s="20" t="s">
        <v>26</v>
      </c>
      <c r="I12" s="44"/>
      <c r="J12" s="44"/>
      <c r="K12" s="18">
        <f>MMULT(B3:E3,AF2:AF5)+I12</f>
        <v>0</v>
      </c>
      <c r="M12" s="43"/>
      <c r="N12" s="43"/>
      <c r="O12" s="43"/>
      <c r="P12" s="43"/>
      <c r="Q12" s="34">
        <f t="shared" si="1"/>
        <v>0</v>
      </c>
      <c r="S12" s="34" t="str">
        <f>IF(K12&gt;Q12,IF(K12-P12&gt;M12*18+N12*15,K12-M12*18*0.9-N12*15*0.9-P12,(K12-P12)*1.1-M12*18-N12*15),"")</f>
        <v/>
      </c>
      <c r="T12" s="34" t="str">
        <f>IF(K12&lt;Q12,Q12-K12,"")</f>
        <v/>
      </c>
      <c r="U12" s="34" t="str">
        <f t="shared" si="3"/>
        <v/>
      </c>
      <c r="V12" s="58"/>
    </row>
    <row r="13" spans="1:35" x14ac:dyDescent="0.25">
      <c r="A13" s="12" t="s">
        <v>135</v>
      </c>
      <c r="B13" s="19">
        <v>0</v>
      </c>
      <c r="C13" s="19">
        <v>0</v>
      </c>
      <c r="D13" s="19">
        <v>0</v>
      </c>
      <c r="E13" s="19">
        <v>0</v>
      </c>
      <c r="H13" s="20" t="s">
        <v>27</v>
      </c>
      <c r="I13" s="44"/>
      <c r="J13" s="44"/>
      <c r="K13" s="18">
        <f>MMULT(B3:E3,AG2:AG5)+I13</f>
        <v>0</v>
      </c>
      <c r="M13" s="43"/>
      <c r="N13" s="43"/>
      <c r="O13" s="43"/>
      <c r="P13" s="43"/>
      <c r="Q13" s="34">
        <f>M13*(17+1*$F$20)/1.1+N13*(14+1*$F$20)/1.1+O13+P13</f>
        <v>0</v>
      </c>
      <c r="S13" s="34" t="str">
        <f>IF(K13&gt;Q13,IF(K13-P13&gt;M13*17+N13*14,K13-M13*17*0.9-N13*14*0.9-P13,(K13-P13)*1.1-M13*17-N13*14),"")</f>
        <v/>
      </c>
      <c r="T13" s="34" t="str">
        <f>IF(K13&lt;Q13,Q13-K13,"")</f>
        <v/>
      </c>
      <c r="U13" s="34" t="str">
        <f t="shared" si="3"/>
        <v/>
      </c>
      <c r="V13" s="58"/>
    </row>
    <row r="14" spans="1:35" x14ac:dyDescent="0.25">
      <c r="H14" s="20" t="s">
        <v>28</v>
      </c>
      <c r="I14" s="44"/>
      <c r="J14" s="44"/>
      <c r="K14" s="18">
        <f>MMULT(B3:E3,AH2:AH5)+I14</f>
        <v>0</v>
      </c>
      <c r="M14" s="43"/>
      <c r="N14" s="43"/>
      <c r="O14" s="43"/>
      <c r="P14" s="43"/>
      <c r="Q14" s="34">
        <f>M14*18/1.1+N14*15/1.1+O14+P14</f>
        <v>0</v>
      </c>
      <c r="S14" s="34" t="str">
        <f>IF(K14&gt;Q14,IF(K14-P14&gt;M14*18+N14*15,K14-M14*18*0.9-N14*15*0.9-P14,(K14-P14)*1.1-M14*18-N14*15),"")</f>
        <v/>
      </c>
      <c r="T14" s="34" t="str">
        <f>IF(K14&lt;Q14,Q14-K14,"")</f>
        <v/>
      </c>
      <c r="U14" s="34" t="str">
        <f t="shared" si="3"/>
        <v/>
      </c>
      <c r="V14" s="58"/>
    </row>
    <row r="15" spans="1:35" ht="15" customHeight="1" x14ac:dyDescent="0.25">
      <c r="H15" s="20" t="s">
        <v>29</v>
      </c>
      <c r="I15" s="44"/>
      <c r="J15" s="44"/>
      <c r="K15" s="18">
        <f>MMULT(B3:E3,AI2:AI5)+I15</f>
        <v>0</v>
      </c>
      <c r="M15" s="43"/>
      <c r="N15" s="43"/>
      <c r="O15" s="43"/>
      <c r="P15" s="43"/>
      <c r="Q15" s="34">
        <f>M15*(17+1*$F$20)/1.1+N15*(14+1*$F$20)/1.1+O15+P15</f>
        <v>0</v>
      </c>
      <c r="S15" s="34" t="str">
        <f>IF(K15&gt;Q15,IF(K15-P15&gt;M15*17+N15*14,K15-M15*17*0.9-N15*14*0.9-P15,(K15-P15)*1.1-M15*17-N15*14),"")</f>
        <v/>
      </c>
      <c r="T15" s="34" t="str">
        <f>IF(K15&lt;Q15,Q15-K15,"")</f>
        <v/>
      </c>
      <c r="U15" s="34" t="str">
        <f t="shared" si="3"/>
        <v/>
      </c>
      <c r="V15" s="58"/>
    </row>
    <row r="16" spans="1:35" x14ac:dyDescent="0.25">
      <c r="H16" s="3"/>
      <c r="I16" s="3"/>
      <c r="J16" s="49"/>
      <c r="M16" s="1"/>
      <c r="N16" s="1"/>
      <c r="O16" s="48"/>
      <c r="P16" s="1"/>
      <c r="Q16" s="1"/>
    </row>
    <row r="17" spans="1:21" x14ac:dyDescent="0.25">
      <c r="A17" s="456" t="s">
        <v>30</v>
      </c>
      <c r="B17" s="456"/>
      <c r="E17" s="18" t="s">
        <v>19</v>
      </c>
      <c r="J17" s="56" t="s">
        <v>131</v>
      </c>
      <c r="K17" s="18">
        <f>SUM(K2:K15)</f>
        <v>0</v>
      </c>
      <c r="M17" s="457">
        <f>SUM(M2:N15)</f>
        <v>0</v>
      </c>
      <c r="N17" s="457"/>
      <c r="O17" s="54"/>
      <c r="P17" s="1" t="s">
        <v>9</v>
      </c>
      <c r="Q17" s="34">
        <f>SUM(Q2:Q15)</f>
        <v>0</v>
      </c>
      <c r="S17" s="34">
        <f>SUM(S2:S15)</f>
        <v>0</v>
      </c>
      <c r="U17" s="34">
        <f>SUM(U2:U15)</f>
        <v>0</v>
      </c>
    </row>
    <row r="18" spans="1:21" x14ac:dyDescent="0.25">
      <c r="A18" s="12" t="s">
        <v>27</v>
      </c>
      <c r="B18" s="43">
        <v>0</v>
      </c>
      <c r="D18" s="12" t="s">
        <v>17</v>
      </c>
      <c r="E18" s="43"/>
      <c r="J18" s="56" t="s">
        <v>132</v>
      </c>
      <c r="K18" s="35">
        <f>(K17-E19)*1.1+E19</f>
        <v>0</v>
      </c>
      <c r="M18" s="1"/>
      <c r="N18" s="1"/>
      <c r="O18" s="48"/>
      <c r="P18" s="1"/>
      <c r="Q18" s="52" t="s">
        <v>222</v>
      </c>
      <c r="R18" s="52"/>
      <c r="S18" s="53" t="s">
        <v>221</v>
      </c>
      <c r="U18" s="21"/>
    </row>
    <row r="19" spans="1:21" x14ac:dyDescent="0.25">
      <c r="A19" s="12" t="s">
        <v>28</v>
      </c>
      <c r="B19" s="43">
        <v>0</v>
      </c>
      <c r="D19" s="12" t="s">
        <v>18</v>
      </c>
      <c r="E19" s="43">
        <f>3*SUM(M2:N2)</f>
        <v>0</v>
      </c>
      <c r="J19" s="56" t="s">
        <v>126</v>
      </c>
      <c r="K19" s="35">
        <f>ROUND((K17-SUM(C5:E6)-SUM(D5:E6)-E19+IF(A1=2016,2.75,3)*SUM(B3:E4))*1.1+E19,2)</f>
        <v>0</v>
      </c>
    </row>
    <row r="20" spans="1:21" x14ac:dyDescent="0.25">
      <c r="A20" s="12" t="s">
        <v>29</v>
      </c>
      <c r="B20" s="14">
        <f>IF(4&gt;=B18+B19,4-B18-B19,"impossible")</f>
        <v>4</v>
      </c>
      <c r="D20" s="459" t="s">
        <v>225</v>
      </c>
      <c r="E20" s="460"/>
      <c r="F20" s="342" t="b">
        <v>0</v>
      </c>
      <c r="J20" s="56" t="s">
        <v>125</v>
      </c>
      <c r="K20" s="45">
        <f>K19</f>
        <v>0</v>
      </c>
      <c r="M20" s="1" t="s">
        <v>35</v>
      </c>
      <c r="N20" s="33">
        <f>IF(K20&gt;=K17*1.1,K20-(K17-E19)*1.1-E19,"impossible")</f>
        <v>0</v>
      </c>
      <c r="O20" s="42"/>
      <c r="P20" s="1"/>
      <c r="Q20" s="1"/>
      <c r="T20" s="10" t="s">
        <v>129</v>
      </c>
      <c r="U20" s="396">
        <f>IFERROR(N20-U17,"")</f>
        <v>0</v>
      </c>
    </row>
    <row r="21" spans="1:21" x14ac:dyDescent="0.25">
      <c r="A21" s="15"/>
      <c r="B21" s="1"/>
      <c r="F21" s="11"/>
      <c r="H21" s="3"/>
      <c r="I21" s="3"/>
      <c r="J21" s="49"/>
      <c r="T21" s="10" t="s">
        <v>130</v>
      </c>
      <c r="U21" s="396">
        <f>ROUND(U20/1.1,2)</f>
        <v>0</v>
      </c>
    </row>
    <row r="23" spans="1:21" ht="15" customHeight="1" x14ac:dyDescent="0.25">
      <c r="A23" s="442" t="s">
        <v>326</v>
      </c>
      <c r="B23" s="442"/>
      <c r="C23" s="442"/>
      <c r="D23" s="442"/>
      <c r="E23" s="442"/>
      <c r="F23" s="442"/>
      <c r="G23" s="442"/>
      <c r="H23" s="442"/>
      <c r="I23" s="442"/>
      <c r="J23" s="442"/>
      <c r="K23" s="442"/>
      <c r="L23" s="442"/>
      <c r="M23" s="442"/>
      <c r="N23" s="442"/>
      <c r="O23" s="442"/>
      <c r="P23" s="442"/>
      <c r="Q23" s="442"/>
      <c r="R23" s="442"/>
      <c r="S23" s="442"/>
      <c r="T23" s="442"/>
      <c r="U23" s="442"/>
    </row>
    <row r="24" spans="1:21" x14ac:dyDescent="0.25">
      <c r="A24" s="442"/>
      <c r="B24" s="442"/>
      <c r="C24" s="442"/>
      <c r="D24" s="442"/>
      <c r="E24" s="442"/>
      <c r="F24" s="442"/>
      <c r="G24" s="442"/>
      <c r="H24" s="442"/>
      <c r="I24" s="442"/>
      <c r="J24" s="442"/>
      <c r="K24" s="442"/>
      <c r="L24" s="442"/>
      <c r="M24" s="442"/>
      <c r="N24" s="442"/>
      <c r="O24" s="442"/>
      <c r="P24" s="442"/>
      <c r="Q24" s="442"/>
      <c r="R24" s="442"/>
      <c r="S24" s="442"/>
      <c r="T24" s="442"/>
      <c r="U24" s="442"/>
    </row>
    <row r="25" spans="1:21" x14ac:dyDescent="0.25">
      <c r="A25" s="442"/>
      <c r="B25" s="442"/>
      <c r="C25" s="442"/>
      <c r="D25" s="442"/>
      <c r="E25" s="442"/>
      <c r="F25" s="442"/>
      <c r="G25" s="442"/>
      <c r="H25" s="442"/>
      <c r="I25" s="442"/>
      <c r="J25" s="442"/>
      <c r="K25" s="442"/>
      <c r="L25" s="442"/>
      <c r="M25" s="442"/>
      <c r="N25" s="442"/>
      <c r="O25" s="442"/>
      <c r="P25" s="442"/>
      <c r="Q25" s="442"/>
      <c r="R25" s="442"/>
      <c r="S25" s="442"/>
      <c r="T25" s="442"/>
      <c r="U25" s="442"/>
    </row>
    <row r="26" spans="1:21" x14ac:dyDescent="0.25">
      <c r="A26" s="442"/>
      <c r="B26" s="442"/>
      <c r="C26" s="442"/>
      <c r="D26" s="442"/>
      <c r="E26" s="442"/>
      <c r="F26" s="442"/>
      <c r="G26" s="442"/>
      <c r="H26" s="442"/>
      <c r="I26" s="442"/>
      <c r="J26" s="442"/>
      <c r="K26" s="442"/>
      <c r="L26" s="442"/>
      <c r="M26" s="442"/>
      <c r="N26" s="442"/>
      <c r="O26" s="442"/>
      <c r="P26" s="442"/>
      <c r="Q26" s="442"/>
      <c r="R26" s="442"/>
      <c r="S26" s="442"/>
      <c r="T26" s="442"/>
      <c r="U26" s="442"/>
    </row>
    <row r="27" spans="1:21" x14ac:dyDescent="0.25">
      <c r="A27" s="442"/>
      <c r="B27" s="442"/>
      <c r="C27" s="442"/>
      <c r="D27" s="442"/>
      <c r="E27" s="442"/>
      <c r="F27" s="442"/>
      <c r="G27" s="442"/>
      <c r="H27" s="442"/>
      <c r="I27" s="442"/>
      <c r="J27" s="442"/>
      <c r="K27" s="442"/>
      <c r="L27" s="442"/>
      <c r="M27" s="442"/>
      <c r="N27" s="442"/>
      <c r="O27" s="442"/>
      <c r="P27" s="442"/>
      <c r="Q27" s="442"/>
      <c r="R27" s="442"/>
      <c r="S27" s="442"/>
      <c r="T27" s="442"/>
      <c r="U27" s="442"/>
    </row>
    <row r="28" spans="1:21" ht="138" customHeight="1" x14ac:dyDescent="0.25">
      <c r="A28" s="442"/>
      <c r="B28" s="442"/>
      <c r="C28" s="442"/>
      <c r="D28" s="442"/>
      <c r="E28" s="442"/>
      <c r="F28" s="442"/>
      <c r="G28" s="442"/>
      <c r="H28" s="442"/>
      <c r="I28" s="442"/>
      <c r="J28" s="442"/>
      <c r="K28" s="442"/>
      <c r="L28" s="442"/>
      <c r="M28" s="442"/>
      <c r="N28" s="442"/>
      <c r="O28" s="442"/>
      <c r="P28" s="442"/>
      <c r="Q28" s="442"/>
      <c r="R28" s="442"/>
      <c r="S28" s="442"/>
      <c r="T28" s="442"/>
      <c r="U28" s="442"/>
    </row>
  </sheetData>
  <mergeCells count="6">
    <mergeCell ref="A23:U28"/>
    <mergeCell ref="X2:X5"/>
    <mergeCell ref="A17:B17"/>
    <mergeCell ref="M17:N17"/>
    <mergeCell ref="AC7:AC10"/>
    <mergeCell ref="D20:E20"/>
  </mergeCells>
  <conditionalFormatting sqref="U20:U21">
    <cfRule type="expression" dxfId="88" priority="5">
      <formula>U20&lt;0</formula>
    </cfRule>
  </conditionalFormatting>
  <conditionalFormatting sqref="B3:E13">
    <cfRule type="expression" dxfId="87" priority="4">
      <formula>B3=0</formula>
    </cfRule>
  </conditionalFormatting>
  <conditionalFormatting sqref="K2:K20 Q2:Q15 Q17 S17 U17 U20:U21 N20:O20 M17">
    <cfRule type="expression" dxfId="86" priority="3">
      <formula>K2=0</formula>
    </cfRule>
  </conditionalFormatting>
  <conditionalFormatting sqref="B18:B19">
    <cfRule type="expression" dxfId="85" priority="2">
      <formula>B18=0</formula>
    </cfRule>
  </conditionalFormatting>
  <conditionalFormatting sqref="E19">
    <cfRule type="expression" dxfId="84" priority="1">
      <formula>E19=0</formula>
    </cfRule>
  </conditionalFormatting>
  <printOptions horizontalCentered="1" verticalCentered="1"/>
  <pageMargins left="0.70866141732283472" right="0.70866141732283472" top="0.74803149606299213" bottom="0.74803149606299213" header="0.31496062992125984" footer="0.31496062992125984"/>
  <pageSetup paperSize="9" scale="95" fitToHeight="0" orientation="landscape" r:id="rId1"/>
  <headerFooter>
    <oddHeader>&amp;C&amp;"-,Gras"&amp;14&amp;A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4</xdr:col>
                    <xdr:colOff>400050</xdr:colOff>
                    <xdr:row>18</xdr:row>
                    <xdr:rowOff>171450</xdr:rowOff>
                  </from>
                  <to>
                    <xdr:col>6</xdr:col>
                    <xdr:colOff>133350</xdr:colOff>
                    <xdr:row>20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78"/>
  <sheetViews>
    <sheetView showGridLines="0" showRowColHeaders="0" zoomScale="90" zoomScaleNormal="90" workbookViewId="0">
      <selection activeCell="I6" sqref="I6"/>
    </sheetView>
  </sheetViews>
  <sheetFormatPr baseColWidth="10" defaultColWidth="10.85546875" defaultRowHeight="15.75" x14ac:dyDescent="0.25"/>
  <cols>
    <col min="1" max="1" width="10.7109375" style="137" customWidth="1"/>
    <col min="2" max="2" width="5.42578125" style="137" customWidth="1"/>
    <col min="3" max="33" width="11.42578125" style="137" customWidth="1"/>
    <col min="34" max="35" width="10.85546875" style="137"/>
    <col min="36" max="41" width="10.85546875" style="136"/>
    <col min="42" max="43" width="10.85546875" style="137"/>
    <col min="44" max="50" width="8.7109375" style="135" customWidth="1"/>
    <col min="51" max="53" width="2.7109375" style="135" customWidth="1"/>
    <col min="54" max="56" width="2.7109375" style="137" customWidth="1"/>
    <col min="57" max="62" width="2.7109375" style="265" customWidth="1"/>
    <col min="63" max="86" width="2.7109375" style="137" customWidth="1"/>
    <col min="87" max="16384" width="10.85546875" style="137"/>
  </cols>
  <sheetData>
    <row r="1" spans="1:89" x14ac:dyDescent="0.25">
      <c r="A1" s="461" t="s">
        <v>133</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row>
    <row r="2" spans="1:89" x14ac:dyDescent="0.25">
      <c r="A2" s="266"/>
      <c r="B2" s="266"/>
      <c r="C2" s="266"/>
      <c r="D2" s="266"/>
      <c r="E2" s="267"/>
      <c r="F2" s="266"/>
      <c r="G2" s="266"/>
      <c r="H2" s="266"/>
      <c r="I2" s="266"/>
      <c r="J2" s="266"/>
      <c r="K2" s="266"/>
      <c r="L2" s="266"/>
      <c r="M2" s="266"/>
      <c r="N2" s="266"/>
      <c r="O2" s="266"/>
      <c r="P2" s="266"/>
      <c r="AY2" s="135">
        <v>1</v>
      </c>
      <c r="AZ2" s="135">
        <v>2</v>
      </c>
      <c r="BA2" s="135">
        <v>3</v>
      </c>
      <c r="BB2" s="137">
        <v>4</v>
      </c>
      <c r="BC2" s="137">
        <v>5</v>
      </c>
      <c r="BD2" s="137">
        <v>6</v>
      </c>
      <c r="BE2" s="265">
        <v>1</v>
      </c>
      <c r="BF2" s="265">
        <v>2</v>
      </c>
      <c r="BG2" s="265">
        <v>3</v>
      </c>
      <c r="BH2" s="265">
        <v>4</v>
      </c>
      <c r="BI2" s="265">
        <v>5</v>
      </c>
      <c r="BJ2" s="265">
        <v>6</v>
      </c>
      <c r="BK2" s="137">
        <v>1</v>
      </c>
      <c r="BL2" s="137">
        <v>2</v>
      </c>
      <c r="BM2" s="137">
        <v>3</v>
      </c>
      <c r="BN2" s="137">
        <v>4</v>
      </c>
      <c r="BO2" s="137">
        <v>5</v>
      </c>
      <c r="BP2" s="137">
        <v>6</v>
      </c>
      <c r="BQ2" s="137">
        <v>1</v>
      </c>
      <c r="BR2" s="137">
        <v>2</v>
      </c>
      <c r="BS2" s="137">
        <v>3</v>
      </c>
      <c r="BT2" s="137">
        <v>4</v>
      </c>
      <c r="BU2" s="137">
        <v>5</v>
      </c>
      <c r="BV2" s="137">
        <v>6</v>
      </c>
      <c r="BW2" s="137">
        <v>1</v>
      </c>
      <c r="BX2" s="137">
        <v>2</v>
      </c>
      <c r="BY2" s="137">
        <v>3</v>
      </c>
      <c r="BZ2" s="137">
        <v>4</v>
      </c>
      <c r="CA2" s="137">
        <v>5</v>
      </c>
      <c r="CB2" s="137">
        <v>6</v>
      </c>
      <c r="CC2" s="137">
        <v>1</v>
      </c>
      <c r="CD2" s="137">
        <v>2</v>
      </c>
      <c r="CE2" s="137">
        <v>3</v>
      </c>
      <c r="CF2" s="137">
        <v>4</v>
      </c>
      <c r="CG2" s="137">
        <v>5</v>
      </c>
      <c r="CH2" s="137">
        <v>6</v>
      </c>
    </row>
    <row r="3" spans="1:89" x14ac:dyDescent="0.25">
      <c r="A3" s="268" t="s">
        <v>0</v>
      </c>
      <c r="B3" s="269"/>
      <c r="C3" s="269"/>
      <c r="D3" s="269"/>
      <c r="E3" s="269"/>
      <c r="F3" s="270"/>
      <c r="G3" s="269"/>
      <c r="H3" s="401"/>
      <c r="I3" s="403"/>
      <c r="J3" s="271"/>
      <c r="K3" s="268" t="s">
        <v>1</v>
      </c>
      <c r="L3" s="268"/>
      <c r="M3" s="269"/>
      <c r="N3" s="269"/>
      <c r="O3" s="269"/>
      <c r="P3" s="270"/>
      <c r="Q3" s="269"/>
      <c r="R3" s="422"/>
      <c r="S3" s="419"/>
      <c r="T3" s="268" t="s">
        <v>2</v>
      </c>
      <c r="U3" s="268"/>
      <c r="V3" s="269" t="s">
        <v>141</v>
      </c>
      <c r="W3" s="269"/>
      <c r="X3" s="269"/>
      <c r="Y3" s="270"/>
      <c r="Z3" s="269"/>
      <c r="AA3" s="422"/>
      <c r="AB3" s="419"/>
      <c r="AC3" s="268" t="s">
        <v>3</v>
      </c>
      <c r="AD3" s="268"/>
      <c r="AE3" s="269" t="s">
        <v>141</v>
      </c>
      <c r="AF3" s="269"/>
      <c r="AG3" s="269"/>
      <c r="AH3" s="270"/>
      <c r="AI3" s="269"/>
      <c r="AJ3" s="422"/>
      <c r="AK3" s="419"/>
      <c r="AL3" s="137"/>
      <c r="AP3" s="272"/>
      <c r="AQ3" s="136"/>
      <c r="AR3" s="136"/>
      <c r="AS3" s="136"/>
      <c r="AT3" s="136"/>
      <c r="BB3" s="464" t="s">
        <v>142</v>
      </c>
      <c r="BC3" s="464"/>
      <c r="BD3" s="464"/>
      <c r="BE3" s="464"/>
      <c r="BF3" s="464"/>
      <c r="BG3" s="464"/>
      <c r="BH3" s="465" t="s">
        <v>143</v>
      </c>
      <c r="BI3" s="465"/>
      <c r="BJ3" s="465"/>
      <c r="BK3" s="465"/>
      <c r="BL3" s="465"/>
      <c r="BM3" s="465"/>
      <c r="BN3" s="462" t="s">
        <v>144</v>
      </c>
      <c r="BO3" s="462"/>
      <c r="BP3" s="462"/>
      <c r="BQ3" s="462"/>
      <c r="BR3" s="462"/>
      <c r="BS3" s="462"/>
      <c r="BT3" s="462" t="s">
        <v>145</v>
      </c>
      <c r="BU3" s="462"/>
      <c r="BV3" s="462"/>
      <c r="BW3" s="462"/>
      <c r="BX3" s="462"/>
      <c r="BY3" s="462"/>
      <c r="BZ3" s="462" t="s">
        <v>146</v>
      </c>
      <c r="CA3" s="462"/>
      <c r="CB3" s="462"/>
      <c r="CC3" s="462"/>
      <c r="CD3" s="462"/>
      <c r="CE3" s="462"/>
      <c r="CF3" s="462" t="s">
        <v>147</v>
      </c>
      <c r="CG3" s="462"/>
      <c r="CH3" s="462"/>
      <c r="CI3" s="462"/>
      <c r="CJ3" s="462"/>
      <c r="CK3" s="462"/>
    </row>
    <row r="4" spans="1:89" ht="15" customHeight="1" x14ac:dyDescent="0.25">
      <c r="A4" s="268"/>
      <c r="B4" s="269" t="s">
        <v>141</v>
      </c>
      <c r="C4" s="273" t="s">
        <v>148</v>
      </c>
      <c r="D4" s="274" t="s">
        <v>149</v>
      </c>
      <c r="E4" s="275"/>
      <c r="F4" s="275" t="s">
        <v>93</v>
      </c>
      <c r="G4" s="276" t="s">
        <v>137</v>
      </c>
      <c r="H4" s="413" t="s">
        <v>138</v>
      </c>
      <c r="I4" s="409" t="s">
        <v>329</v>
      </c>
      <c r="J4" s="271"/>
      <c r="K4" s="277" t="s">
        <v>277</v>
      </c>
      <c r="L4" s="278" t="s">
        <v>141</v>
      </c>
      <c r="M4" s="316" t="s">
        <v>148</v>
      </c>
      <c r="N4" s="316" t="s">
        <v>149</v>
      </c>
      <c r="O4" s="279" t="s">
        <v>90</v>
      </c>
      <c r="P4" s="280" t="s">
        <v>93</v>
      </c>
      <c r="Q4" s="281" t="s">
        <v>137</v>
      </c>
      <c r="R4" s="400" t="s">
        <v>138</v>
      </c>
      <c r="S4" s="421" t="s">
        <v>329</v>
      </c>
      <c r="T4" s="277" t="s">
        <v>277</v>
      </c>
      <c r="U4" s="278" t="s">
        <v>141</v>
      </c>
      <c r="V4" s="316" t="s">
        <v>148</v>
      </c>
      <c r="W4" s="316" t="s">
        <v>149</v>
      </c>
      <c r="X4" s="279" t="s">
        <v>90</v>
      </c>
      <c r="Y4" s="280" t="s">
        <v>93</v>
      </c>
      <c r="Z4" s="281" t="s">
        <v>137</v>
      </c>
      <c r="AA4" s="400" t="s">
        <v>138</v>
      </c>
      <c r="AB4" s="421" t="s">
        <v>329</v>
      </c>
      <c r="AC4" s="277" t="s">
        <v>277</v>
      </c>
      <c r="AD4" s="278" t="s">
        <v>141</v>
      </c>
      <c r="AE4" s="316" t="s">
        <v>148</v>
      </c>
      <c r="AF4" s="316" t="s">
        <v>149</v>
      </c>
      <c r="AG4" s="279" t="s">
        <v>90</v>
      </c>
      <c r="AH4" s="280" t="s">
        <v>93</v>
      </c>
      <c r="AI4" s="281" t="s">
        <v>137</v>
      </c>
      <c r="AJ4" s="400" t="s">
        <v>138</v>
      </c>
      <c r="AK4" s="421" t="s">
        <v>329</v>
      </c>
      <c r="AL4" s="137"/>
      <c r="AP4" s="272"/>
      <c r="AQ4" s="136"/>
      <c r="AR4" s="136"/>
      <c r="AS4" s="136"/>
      <c r="AT4" s="136"/>
      <c r="BB4" s="135"/>
      <c r="BC4" s="135"/>
      <c r="BD4" s="135"/>
      <c r="BE4" s="135"/>
      <c r="BF4" s="135"/>
      <c r="BG4" s="137"/>
      <c r="BK4" s="265"/>
      <c r="BL4" s="265"/>
      <c r="BM4" s="265"/>
    </row>
    <row r="5" spans="1:89" ht="15" customHeight="1" x14ac:dyDescent="0.25">
      <c r="A5" s="271"/>
      <c r="B5" s="282"/>
      <c r="C5" s="283">
        <v>7</v>
      </c>
      <c r="D5" s="284">
        <v>1</v>
      </c>
      <c r="E5" s="138" t="s">
        <v>75</v>
      </c>
      <c r="F5" s="285"/>
      <c r="G5" s="286"/>
      <c r="H5" s="414"/>
      <c r="I5" s="410" t="s">
        <v>331</v>
      </c>
      <c r="J5" s="271"/>
      <c r="K5" s="287">
        <f>SUMPRODUCT((O5:O8="AP")*(M5:M8)*(N5:N8))+SUMPRODUCT((O11:O14="AP")*(M11:M14)*(N11:N14))+SUMPRODUCT((O17:O20="AP")*(M17:M20)*(N17:N20))+SUMPRODUCT((O23:O26="AP")*(M23:M26)*(N23:N26))+SUMPRODUCT((O29:O32="AP")*(M29:M32)*(N29:N32))+SUMPRODUCT((O35:O38="AP")*(M35:M38)*(N35:N38))</f>
        <v>0</v>
      </c>
      <c r="L5" s="288"/>
      <c r="M5" s="289">
        <v>0</v>
      </c>
      <c r="N5" s="283">
        <v>1</v>
      </c>
      <c r="O5" s="346"/>
      <c r="P5" s="285"/>
      <c r="Q5" s="290"/>
      <c r="R5" s="399"/>
      <c r="S5" s="426"/>
      <c r="T5" s="287">
        <f>SUMPRODUCT((X5:X8="AP")*(V5:V8)*(W5:W8))+SUMPRODUCT((X11:X14="AP")*(V11:V14)*(W11:W14))+SUMPRODUCT((X17:X20="AP")*(V17:V20)*(W17:W20))+SUMPRODUCT((X23:X26="AP")*(V23:V26)*(W23:W26))+SUMPRODUCT((X29:X32="AP")*(V29:V32)*(W29:W32))+SUMPRODUCT((X35:X38="AP")*(V35:V38)*(W35:W38))</f>
        <v>0</v>
      </c>
      <c r="U5" s="288"/>
      <c r="V5" s="289">
        <v>0</v>
      </c>
      <c r="W5" s="291">
        <v>1</v>
      </c>
      <c r="X5" s="346"/>
      <c r="Y5" s="285"/>
      <c r="Z5" s="290"/>
      <c r="AA5" s="399"/>
      <c r="AB5" s="426"/>
      <c r="AC5" s="287">
        <f>SUMPRODUCT((AG5:AG8="AP")*(AE5:AE8)*(AF5:AF8))+SUMPRODUCT((AG11:AG14="AP")*(AE11:AE14)*(AF11:AF14))+SUMPRODUCT((AG17:AG20="AP")*(AE17:AE20)*(AF17:AF20))+SUMPRODUCT((AG23:AG26="AP")*(AE23:AE26)*(AF23:AF26))+SUMPRODUCT((AG29:AG32="AP")*(AE29:AE32)*(AF29:AF32))+SUMPRODUCT((AG35:AG38="AP")*(AE35:AE38)*(AF35:AF38))</f>
        <v>0</v>
      </c>
      <c r="AD5" s="288"/>
      <c r="AE5" s="289">
        <v>0</v>
      </c>
      <c r="AF5" s="291">
        <v>1</v>
      </c>
      <c r="AG5" s="346"/>
      <c r="AH5" s="285"/>
      <c r="AI5" s="290"/>
      <c r="AJ5" s="399"/>
      <c r="AK5" s="426"/>
      <c r="AL5" s="137"/>
      <c r="AP5" s="272"/>
      <c r="AQ5" s="136"/>
      <c r="AR5" s="136"/>
      <c r="AS5" s="136"/>
      <c r="AT5" s="136"/>
      <c r="BB5" s="135">
        <f>C5</f>
        <v>7</v>
      </c>
      <c r="BC5" s="135">
        <f>C11</f>
        <v>0</v>
      </c>
      <c r="BD5" s="135">
        <f>C17</f>
        <v>0</v>
      </c>
      <c r="BE5" s="135">
        <f>C23</f>
        <v>0</v>
      </c>
      <c r="BF5" s="135">
        <f>C29</f>
        <v>0</v>
      </c>
      <c r="BG5" s="137">
        <f>C35</f>
        <v>0</v>
      </c>
      <c r="BH5" s="265">
        <f>D5</f>
        <v>1</v>
      </c>
      <c r="BI5" s="265">
        <f>D11</f>
        <v>1</v>
      </c>
      <c r="BJ5" s="265">
        <f>D17</f>
        <v>1</v>
      </c>
      <c r="BK5" s="265">
        <f>D23</f>
        <v>1</v>
      </c>
      <c r="BL5" s="265">
        <f>D29</f>
        <v>1</v>
      </c>
      <c r="BM5" s="265">
        <f>D35</f>
        <v>1</v>
      </c>
      <c r="BN5" s="137" t="str">
        <f>E5</f>
        <v>AP</v>
      </c>
      <c r="BO5" s="137" t="str">
        <f>E11</f>
        <v>AP</v>
      </c>
      <c r="BP5" s="137" t="str">
        <f>E17</f>
        <v>AP</v>
      </c>
      <c r="BQ5" s="137" t="str">
        <f>E23</f>
        <v>AP</v>
      </c>
      <c r="BR5" s="137" t="str">
        <f>E29</f>
        <v>AP</v>
      </c>
      <c r="BS5" s="137" t="str">
        <f>E35</f>
        <v>AP</v>
      </c>
      <c r="BT5" s="137">
        <f>F5</f>
        <v>0</v>
      </c>
      <c r="BU5" s="137">
        <f>F11</f>
        <v>0</v>
      </c>
      <c r="BV5" s="137">
        <f>F17</f>
        <v>0</v>
      </c>
      <c r="BW5" s="137">
        <f>F23</f>
        <v>0</v>
      </c>
      <c r="BX5" s="137">
        <f>F29</f>
        <v>0</v>
      </c>
      <c r="BY5" s="137">
        <f>F35</f>
        <v>0</v>
      </c>
      <c r="BZ5" s="137">
        <f>G5</f>
        <v>0</v>
      </c>
      <c r="CA5" s="137">
        <f>G11</f>
        <v>0</v>
      </c>
      <c r="CB5" s="137">
        <f>G17</f>
        <v>0</v>
      </c>
      <c r="CC5" s="137">
        <f>G23</f>
        <v>0</v>
      </c>
      <c r="CD5" s="137">
        <f>G29</f>
        <v>0</v>
      </c>
      <c r="CE5" s="137">
        <f>G35</f>
        <v>0</v>
      </c>
      <c r="CF5" s="137">
        <f>H5</f>
        <v>0</v>
      </c>
      <c r="CG5" s="137">
        <f>H11</f>
        <v>0</v>
      </c>
      <c r="CH5" s="137">
        <f>H17</f>
        <v>0</v>
      </c>
      <c r="CI5" s="137">
        <f>H23</f>
        <v>0</v>
      </c>
      <c r="CJ5" s="137">
        <f>H29</f>
        <v>0</v>
      </c>
      <c r="CK5" s="137">
        <f>H35</f>
        <v>0</v>
      </c>
    </row>
    <row r="6" spans="1:89" ht="15" customHeight="1" x14ac:dyDescent="0.25">
      <c r="A6" s="292" t="s">
        <v>150</v>
      </c>
      <c r="B6" s="269"/>
      <c r="C6" s="283">
        <f>C5</f>
        <v>7</v>
      </c>
      <c r="D6" s="284">
        <v>1</v>
      </c>
      <c r="E6" s="138" t="s">
        <v>75</v>
      </c>
      <c r="F6" s="285"/>
      <c r="G6" s="286"/>
      <c r="H6" s="414"/>
      <c r="I6" s="410" t="s">
        <v>333</v>
      </c>
      <c r="J6" s="271"/>
      <c r="K6" s="293" t="s">
        <v>278</v>
      </c>
      <c r="L6" s="278"/>
      <c r="M6" s="294">
        <f>M5</f>
        <v>0</v>
      </c>
      <c r="N6" s="283">
        <v>1</v>
      </c>
      <c r="O6" s="284"/>
      <c r="P6" s="285"/>
      <c r="Q6" s="290"/>
      <c r="R6" s="399"/>
      <c r="S6" s="426"/>
      <c r="T6" s="293" t="s">
        <v>278</v>
      </c>
      <c r="U6" s="278"/>
      <c r="V6" s="294">
        <f>V5</f>
        <v>0</v>
      </c>
      <c r="W6" s="295">
        <v>1</v>
      </c>
      <c r="X6" s="345"/>
      <c r="Y6" s="285"/>
      <c r="Z6" s="290"/>
      <c r="AA6" s="399"/>
      <c r="AB6" s="426"/>
      <c r="AC6" s="293" t="s">
        <v>278</v>
      </c>
      <c r="AD6" s="278"/>
      <c r="AE6" s="294">
        <f>AE5</f>
        <v>0</v>
      </c>
      <c r="AF6" s="295">
        <v>1</v>
      </c>
      <c r="AG6" s="345"/>
      <c r="AH6" s="285"/>
      <c r="AI6" s="290"/>
      <c r="AJ6" s="399"/>
      <c r="AK6" s="426"/>
      <c r="AL6" s="137"/>
      <c r="AP6" s="272"/>
      <c r="AQ6" s="136"/>
      <c r="AR6" s="136"/>
      <c r="AS6" s="136"/>
      <c r="AT6" s="136"/>
      <c r="BB6" s="135">
        <f>C6</f>
        <v>7</v>
      </c>
      <c r="BC6" s="135">
        <f>C12</f>
        <v>0</v>
      </c>
      <c r="BD6" s="135">
        <f>C18</f>
        <v>0</v>
      </c>
      <c r="BE6" s="135">
        <f>C24</f>
        <v>0</v>
      </c>
      <c r="BF6" s="135">
        <f>C30</f>
        <v>0</v>
      </c>
      <c r="BG6" s="137">
        <f>C36</f>
        <v>0</v>
      </c>
      <c r="BH6" s="265">
        <f>D6</f>
        <v>1</v>
      </c>
      <c r="BI6" s="265">
        <f>D12</f>
        <v>1</v>
      </c>
      <c r="BJ6" s="265">
        <f>D18</f>
        <v>1</v>
      </c>
      <c r="BK6" s="265">
        <f>D24</f>
        <v>1</v>
      </c>
      <c r="BL6" s="265">
        <f>D30</f>
        <v>1</v>
      </c>
      <c r="BM6" s="265">
        <f>D36</f>
        <v>1</v>
      </c>
      <c r="BN6" s="137" t="str">
        <f>E6</f>
        <v>AP</v>
      </c>
      <c r="BO6" s="137" t="str">
        <f>E12</f>
        <v>AP</v>
      </c>
      <c r="BP6" s="137" t="str">
        <f>E18</f>
        <v>AP</v>
      </c>
      <c r="BQ6" s="137" t="str">
        <f>E24</f>
        <v>AP</v>
      </c>
      <c r="BR6" s="137" t="str">
        <f>E30</f>
        <v>AP</v>
      </c>
      <c r="BS6" s="137" t="str">
        <f>E36</f>
        <v>AP</v>
      </c>
      <c r="BT6" s="137">
        <f>F6</f>
        <v>0</v>
      </c>
      <c r="BU6" s="137">
        <f>F12</f>
        <v>0</v>
      </c>
      <c r="BV6" s="137">
        <f>F18</f>
        <v>0</v>
      </c>
      <c r="BW6" s="137">
        <f>F24</f>
        <v>0</v>
      </c>
      <c r="BX6" s="137">
        <f>F30</f>
        <v>0</v>
      </c>
      <c r="BY6" s="137">
        <f>F36</f>
        <v>0</v>
      </c>
      <c r="BZ6" s="137">
        <f>G6</f>
        <v>0</v>
      </c>
      <c r="CA6" s="137">
        <f>G12</f>
        <v>0</v>
      </c>
      <c r="CB6" s="137">
        <f>G18</f>
        <v>0</v>
      </c>
      <c r="CC6" s="137">
        <f>G24</f>
        <v>0</v>
      </c>
      <c r="CD6" s="137">
        <f>G30</f>
        <v>0</v>
      </c>
      <c r="CE6" s="137">
        <f>G36</f>
        <v>0</v>
      </c>
      <c r="CF6" s="137">
        <f>H6</f>
        <v>0</v>
      </c>
      <c r="CG6" s="137">
        <f>H12</f>
        <v>0</v>
      </c>
      <c r="CH6" s="137">
        <f>H18</f>
        <v>0</v>
      </c>
      <c r="CI6" s="137">
        <f>H24</f>
        <v>0</v>
      </c>
      <c r="CJ6" s="137">
        <f>H30</f>
        <v>0</v>
      </c>
      <c r="CK6" s="137">
        <f>H36</f>
        <v>0</v>
      </c>
    </row>
    <row r="7" spans="1:89" ht="15" customHeight="1" x14ac:dyDescent="0.25">
      <c r="A7" s="296">
        <f>SUMPRODUCT(D5:D7,C5:C7)+SUMPRODUCT(D11:D13,C11:C13)+SUMPRODUCT(C17:C19,D17:D19)+SUMPRODUCT(D23:D25,C23:C25)+SUMPRODUCT(C29:C31,D29:D31)+SUMPRODUCT(C35:C37,D35:D37)</f>
        <v>21</v>
      </c>
      <c r="B7" s="269"/>
      <c r="C7" s="283">
        <f>C5</f>
        <v>7</v>
      </c>
      <c r="D7" s="284">
        <v>1</v>
      </c>
      <c r="E7" s="138" t="s">
        <v>75</v>
      </c>
      <c r="F7" s="285"/>
      <c r="G7" s="286"/>
      <c r="H7" s="414"/>
      <c r="I7" s="410"/>
      <c r="J7" s="271"/>
      <c r="K7" s="297">
        <f>K9-K5</f>
        <v>0</v>
      </c>
      <c r="L7" s="288"/>
      <c r="M7" s="294">
        <f>M5</f>
        <v>0</v>
      </c>
      <c r="N7" s="291">
        <v>1</v>
      </c>
      <c r="O7" s="284"/>
      <c r="P7" s="285"/>
      <c r="Q7" s="290"/>
      <c r="R7" s="399"/>
      <c r="S7" s="426"/>
      <c r="T7" s="297">
        <f>T9-T5</f>
        <v>0</v>
      </c>
      <c r="U7" s="288"/>
      <c r="V7" s="294">
        <f>V5</f>
        <v>0</v>
      </c>
      <c r="W7" s="295">
        <v>1</v>
      </c>
      <c r="X7" s="345"/>
      <c r="Y7" s="285"/>
      <c r="Z7" s="290"/>
      <c r="AA7" s="399"/>
      <c r="AB7" s="426"/>
      <c r="AC7" s="297">
        <f>AC9-AC5</f>
        <v>0</v>
      </c>
      <c r="AD7" s="288"/>
      <c r="AE7" s="294">
        <f>AE5</f>
        <v>0</v>
      </c>
      <c r="AF7" s="295">
        <v>1</v>
      </c>
      <c r="AG7" s="345"/>
      <c r="AH7" s="285"/>
      <c r="AI7" s="290"/>
      <c r="AJ7" s="399"/>
      <c r="AK7" s="426"/>
      <c r="AL7" s="137"/>
      <c r="AP7" s="272"/>
      <c r="AQ7" s="136"/>
      <c r="AR7" s="136"/>
      <c r="AS7" s="136"/>
      <c r="AT7" s="136"/>
      <c r="BB7" s="135">
        <f>C7</f>
        <v>7</v>
      </c>
      <c r="BC7" s="135">
        <f>C13</f>
        <v>0</v>
      </c>
      <c r="BD7" s="135">
        <f>C19</f>
        <v>0</v>
      </c>
      <c r="BE7" s="135">
        <f>C25</f>
        <v>0</v>
      </c>
      <c r="BF7" s="135">
        <f>C31</f>
        <v>0</v>
      </c>
      <c r="BG7" s="137">
        <f>C37</f>
        <v>0</v>
      </c>
      <c r="BH7" s="265">
        <f>D7</f>
        <v>1</v>
      </c>
      <c r="BI7" s="265">
        <f>D13</f>
        <v>1</v>
      </c>
      <c r="BJ7" s="265">
        <f>D19</f>
        <v>1</v>
      </c>
      <c r="BK7" s="265">
        <f>D25</f>
        <v>1</v>
      </c>
      <c r="BL7" s="265">
        <f>D31</f>
        <v>1</v>
      </c>
      <c r="BM7" s="265">
        <f>D37</f>
        <v>1</v>
      </c>
      <c r="BN7" s="137" t="str">
        <f>E7</f>
        <v>AP</v>
      </c>
      <c r="BO7" s="137" t="str">
        <f>E13</f>
        <v>AP</v>
      </c>
      <c r="BP7" s="137" t="str">
        <f>E19</f>
        <v>AP</v>
      </c>
      <c r="BQ7" s="137" t="str">
        <f>E25</f>
        <v>AP</v>
      </c>
      <c r="BR7" s="137" t="str">
        <f>E31</f>
        <v>AP</v>
      </c>
      <c r="BS7" s="137" t="str">
        <f>E37</f>
        <v>AP</v>
      </c>
      <c r="BT7" s="137">
        <f>F7</f>
        <v>0</v>
      </c>
      <c r="BU7" s="137">
        <f>F13</f>
        <v>0</v>
      </c>
      <c r="BV7" s="137">
        <f>F19</f>
        <v>0</v>
      </c>
      <c r="BW7" s="137">
        <f>F25</f>
        <v>0</v>
      </c>
      <c r="BX7" s="137">
        <f>F31</f>
        <v>0</v>
      </c>
      <c r="BY7" s="137">
        <f>F37</f>
        <v>0</v>
      </c>
      <c r="BZ7" s="137">
        <f>G7</f>
        <v>0</v>
      </c>
      <c r="CA7" s="137">
        <f>G13</f>
        <v>0</v>
      </c>
      <c r="CB7" s="137">
        <f>G19</f>
        <v>0</v>
      </c>
      <c r="CC7" s="137">
        <f>G25</f>
        <v>0</v>
      </c>
      <c r="CD7" s="137">
        <f>G31</f>
        <v>0</v>
      </c>
      <c r="CE7" s="137">
        <f>G37</f>
        <v>0</v>
      </c>
      <c r="CF7" s="137">
        <f>H7</f>
        <v>0</v>
      </c>
      <c r="CG7" s="137">
        <f>H13</f>
        <v>0</v>
      </c>
      <c r="CH7" s="137">
        <f>H19</f>
        <v>0</v>
      </c>
      <c r="CI7" s="137">
        <f>H25</f>
        <v>0</v>
      </c>
      <c r="CJ7" s="137">
        <f>H31</f>
        <v>0</v>
      </c>
      <c r="CK7" s="137">
        <f>H37</f>
        <v>0</v>
      </c>
    </row>
    <row r="8" spans="1:89" ht="15" customHeight="1" x14ac:dyDescent="0.25">
      <c r="A8" s="271"/>
      <c r="B8" s="282"/>
      <c r="C8" s="269"/>
      <c r="D8" s="298"/>
      <c r="E8" s="298"/>
      <c r="F8" s="298"/>
      <c r="G8" s="299"/>
      <c r="H8" s="405"/>
      <c r="I8" s="412"/>
      <c r="J8" s="271"/>
      <c r="K8" s="277" t="s">
        <v>151</v>
      </c>
      <c r="L8" s="278"/>
      <c r="M8" s="294">
        <f>M5</f>
        <v>0</v>
      </c>
      <c r="N8" s="291">
        <v>1</v>
      </c>
      <c r="O8" s="284"/>
      <c r="P8" s="285"/>
      <c r="Q8" s="290"/>
      <c r="R8" s="399"/>
      <c r="S8" s="426"/>
      <c r="T8" s="277" t="s">
        <v>151</v>
      </c>
      <c r="U8" s="278"/>
      <c r="V8" s="294">
        <f>V5</f>
        <v>0</v>
      </c>
      <c r="W8" s="295">
        <v>1</v>
      </c>
      <c r="X8" s="345"/>
      <c r="Y8" s="285"/>
      <c r="Z8" s="290"/>
      <c r="AA8" s="399"/>
      <c r="AB8" s="426"/>
      <c r="AC8" s="277" t="s">
        <v>151</v>
      </c>
      <c r="AD8" s="278"/>
      <c r="AE8" s="294">
        <f>AE5</f>
        <v>0</v>
      </c>
      <c r="AF8" s="295">
        <v>1</v>
      </c>
      <c r="AG8" s="345"/>
      <c r="AH8" s="285"/>
      <c r="AI8" s="290"/>
      <c r="AJ8" s="399"/>
      <c r="AK8" s="426"/>
      <c r="AL8" s="137"/>
      <c r="AP8" s="272"/>
      <c r="AQ8" s="136"/>
      <c r="AR8" s="136"/>
      <c r="AS8" s="136"/>
      <c r="AT8" s="136"/>
      <c r="BB8" s="135"/>
      <c r="BC8" s="135"/>
      <c r="BD8" s="135"/>
      <c r="BE8" s="135"/>
      <c r="BF8" s="135"/>
      <c r="BG8" s="137"/>
      <c r="BK8" s="265"/>
      <c r="BL8" s="265"/>
      <c r="BM8" s="265"/>
    </row>
    <row r="9" spans="1:89" ht="15" customHeight="1" x14ac:dyDescent="0.25">
      <c r="A9" s="266"/>
      <c r="B9" s="269"/>
      <c r="C9" s="269"/>
      <c r="D9" s="269"/>
      <c r="E9" s="269"/>
      <c r="F9" s="269"/>
      <c r="G9" s="269"/>
      <c r="H9" s="401"/>
      <c r="I9" s="411"/>
      <c r="J9" s="271"/>
      <c r="K9" s="287">
        <f>SUMPRODUCT((O5:O8&lt;&gt;"")*(M5:M8)*(N5:N8))+SUMPRODUCT((O11:O14&lt;&gt;"")*(M11:M14)*(N11:N14))+SUMPRODUCT((O17:O20&lt;&gt;"")*(M17:M20)*(N17:N20))+SUMPRODUCT((O23:O26&lt;&gt;"")*(M23:M26)*(N23:N26))+SUMPRODUCT((O29:O32&lt;&gt;"")*(M29:M32)*(N29:N32))+SUMPRODUCT((O35:O38&lt;&gt;"")*(M35:M38)*(N35:N38))</f>
        <v>0</v>
      </c>
      <c r="L9" s="300"/>
      <c r="M9" s="463">
        <f>SUMPRODUCT(M5:M8,N5:N8)</f>
        <v>0</v>
      </c>
      <c r="N9" s="463"/>
      <c r="O9" s="301"/>
      <c r="P9" s="301"/>
      <c r="Q9" s="302"/>
      <c r="R9" s="420"/>
      <c r="S9" s="423"/>
      <c r="T9" s="303">
        <f>SUMPRODUCT((X5:X8&lt;&gt;"")*(V5:V8)*(W5:W8))+SUMPRODUCT((X11:X14&lt;&gt;"")*(V11:V14)*(W11:W14))+SUMPRODUCT((X17:X20&lt;&gt;"")*(V17:V20)*(W17:W20))+SUMPRODUCT((X23:X26&lt;&gt;"")*(V23:V26)*(W23:W26))+SUMPRODUCT((X29:X32&lt;&gt;"")*(V29:V32)*(W29:W32))+SUMPRODUCT((X35:X38&lt;&gt;"")*(V35:V38)*(W35:W38))</f>
        <v>0</v>
      </c>
      <c r="U9" s="300"/>
      <c r="V9" s="463">
        <f>SUMPRODUCT(V5:V8,W5:W8)</f>
        <v>0</v>
      </c>
      <c r="W9" s="463"/>
      <c r="X9" s="301"/>
      <c r="Y9" s="301"/>
      <c r="Z9" s="302"/>
      <c r="AA9" s="420"/>
      <c r="AB9" s="423"/>
      <c r="AC9" s="303">
        <f>SUMPRODUCT((AG5:AG8&lt;&gt;"")*(AE5:AE8)*(AF5:AF8))+SUMPRODUCT((AG11:AG14&lt;&gt;"")*(AE11:AE14)*(AF11:AF14))+SUMPRODUCT((AG17:AG20&lt;&gt;"")*(AE17:AE20)*(AF17:AF20))+SUMPRODUCT((AG23:AG26&lt;&gt;"")*(AE23:AE26)*(AF23:AF26))+SUMPRODUCT((AG29:AG32&lt;&gt;"")*(AE29:AE32)*(AF29:AF32))+SUMPRODUCT((AG35:AG38&lt;&gt;"")*(AE35:AE38)*(AF35:AF38))</f>
        <v>0</v>
      </c>
      <c r="AD9" s="300"/>
      <c r="AE9" s="463">
        <f>SUMPRODUCT(AE5:AE8,AF5:AF8)</f>
        <v>0</v>
      </c>
      <c r="AF9" s="463"/>
      <c r="AG9" s="301"/>
      <c r="AH9" s="301"/>
      <c r="AI9" s="302"/>
      <c r="AJ9" s="420"/>
      <c r="AK9" s="423"/>
      <c r="AL9" s="137"/>
      <c r="AP9" s="272"/>
      <c r="AQ9" s="136"/>
      <c r="AR9" s="136"/>
      <c r="AS9" s="136"/>
      <c r="AT9" s="136"/>
      <c r="BB9" s="135"/>
      <c r="BC9" s="135"/>
      <c r="BD9" s="135"/>
      <c r="BE9" s="135"/>
      <c r="BF9" s="135"/>
      <c r="BG9" s="137"/>
      <c r="BK9" s="265"/>
      <c r="BL9" s="265"/>
      <c r="BM9" s="265"/>
    </row>
    <row r="10" spans="1:89" ht="15" customHeight="1" x14ac:dyDescent="0.25">
      <c r="A10" s="266"/>
      <c r="B10" s="269" t="s">
        <v>152</v>
      </c>
      <c r="C10" s="273" t="s">
        <v>148</v>
      </c>
      <c r="D10" s="274" t="s">
        <v>149</v>
      </c>
      <c r="E10" s="275"/>
      <c r="F10" s="275" t="s">
        <v>93</v>
      </c>
      <c r="G10" s="276" t="s">
        <v>137</v>
      </c>
      <c r="H10" s="413" t="s">
        <v>138</v>
      </c>
      <c r="I10" s="409" t="s">
        <v>329</v>
      </c>
      <c r="J10" s="271"/>
      <c r="K10" s="269"/>
      <c r="L10" s="269" t="s">
        <v>152</v>
      </c>
      <c r="M10" s="316" t="s">
        <v>148</v>
      </c>
      <c r="N10" s="316" t="s">
        <v>149</v>
      </c>
      <c r="O10" s="279" t="s">
        <v>90</v>
      </c>
      <c r="P10" s="280" t="s">
        <v>93</v>
      </c>
      <c r="Q10" s="281" t="s">
        <v>137</v>
      </c>
      <c r="R10" s="400" t="s">
        <v>138</v>
      </c>
      <c r="S10" s="421" t="s">
        <v>329</v>
      </c>
      <c r="T10" s="271"/>
      <c r="U10" s="269" t="s">
        <v>152</v>
      </c>
      <c r="V10" s="316" t="s">
        <v>148</v>
      </c>
      <c r="W10" s="316" t="s">
        <v>149</v>
      </c>
      <c r="X10" s="279" t="s">
        <v>90</v>
      </c>
      <c r="Y10" s="280" t="s">
        <v>93</v>
      </c>
      <c r="Z10" s="281" t="s">
        <v>137</v>
      </c>
      <c r="AA10" s="400" t="s">
        <v>138</v>
      </c>
      <c r="AB10" s="421" t="s">
        <v>329</v>
      </c>
      <c r="AC10" s="271"/>
      <c r="AD10" s="269" t="s">
        <v>152</v>
      </c>
      <c r="AE10" s="316" t="s">
        <v>148</v>
      </c>
      <c r="AF10" s="316" t="s">
        <v>149</v>
      </c>
      <c r="AG10" s="279" t="s">
        <v>90</v>
      </c>
      <c r="AH10" s="280" t="s">
        <v>93</v>
      </c>
      <c r="AI10" s="281" t="s">
        <v>137</v>
      </c>
      <c r="AJ10" s="400" t="s">
        <v>138</v>
      </c>
      <c r="AK10" s="421" t="s">
        <v>329</v>
      </c>
      <c r="AL10" s="137"/>
      <c r="AP10" s="136"/>
      <c r="AQ10" s="136"/>
      <c r="AR10" s="136"/>
      <c r="AS10" s="136"/>
      <c r="AT10" s="136"/>
      <c r="BB10" s="135"/>
      <c r="BC10" s="135"/>
      <c r="BD10" s="135"/>
      <c r="BE10" s="135"/>
      <c r="BF10" s="135"/>
      <c r="BG10" s="137"/>
      <c r="BK10" s="265"/>
      <c r="BL10" s="265"/>
      <c r="BM10" s="265"/>
    </row>
    <row r="11" spans="1:89" ht="15" customHeight="1" x14ac:dyDescent="0.25">
      <c r="A11" s="266"/>
      <c r="B11" s="269"/>
      <c r="C11" s="283">
        <v>0</v>
      </c>
      <c r="D11" s="284">
        <v>1</v>
      </c>
      <c r="E11" s="138" t="s">
        <v>75</v>
      </c>
      <c r="F11" s="285"/>
      <c r="G11" s="286"/>
      <c r="H11" s="414"/>
      <c r="I11" s="410"/>
      <c r="J11" s="271"/>
      <c r="K11" s="266"/>
      <c r="L11" s="269"/>
      <c r="M11" s="289">
        <v>0</v>
      </c>
      <c r="N11" s="283">
        <v>1</v>
      </c>
      <c r="O11" s="284"/>
      <c r="P11" s="285"/>
      <c r="Q11" s="290"/>
      <c r="R11" s="399"/>
      <c r="S11" s="426"/>
      <c r="U11" s="269"/>
      <c r="V11" s="289">
        <v>0</v>
      </c>
      <c r="W11" s="291">
        <v>1</v>
      </c>
      <c r="X11" s="284"/>
      <c r="Y11" s="285"/>
      <c r="Z11" s="290"/>
      <c r="AA11" s="399"/>
      <c r="AB11" s="426"/>
      <c r="AD11" s="269"/>
      <c r="AE11" s="289">
        <v>0</v>
      </c>
      <c r="AF11" s="291">
        <v>1</v>
      </c>
      <c r="AG11" s="284"/>
      <c r="AH11" s="285"/>
      <c r="AI11" s="290"/>
      <c r="AJ11" s="399"/>
      <c r="AK11" s="426"/>
      <c r="AL11" s="137"/>
      <c r="AP11" s="136"/>
      <c r="AQ11" s="136"/>
      <c r="AR11" s="136"/>
      <c r="AS11" s="136"/>
      <c r="AT11" s="136"/>
      <c r="BB11" s="135"/>
      <c r="BC11" s="135"/>
      <c r="BD11" s="135"/>
      <c r="BE11" s="137"/>
      <c r="BF11" s="137"/>
      <c r="BG11" s="137"/>
      <c r="BK11" s="265"/>
      <c r="BL11" s="265"/>
      <c r="BM11" s="265"/>
    </row>
    <row r="12" spans="1:89" ht="15" customHeight="1" x14ac:dyDescent="0.25">
      <c r="A12" s="266"/>
      <c r="B12" s="269"/>
      <c r="C12" s="283">
        <f>C11</f>
        <v>0</v>
      </c>
      <c r="D12" s="284">
        <v>1</v>
      </c>
      <c r="E12" s="138" t="s">
        <v>75</v>
      </c>
      <c r="F12" s="285"/>
      <c r="G12" s="286"/>
      <c r="H12" s="414"/>
      <c r="I12" s="410"/>
      <c r="J12" s="271"/>
      <c r="K12" s="266"/>
      <c r="L12" s="269"/>
      <c r="M12" s="294">
        <f>M11</f>
        <v>0</v>
      </c>
      <c r="N12" s="283">
        <v>1</v>
      </c>
      <c r="O12" s="284"/>
      <c r="P12" s="285"/>
      <c r="Q12" s="290"/>
      <c r="R12" s="399"/>
      <c r="S12" s="426"/>
      <c r="U12" s="269"/>
      <c r="V12" s="294">
        <f>V11</f>
        <v>0</v>
      </c>
      <c r="W12" s="295">
        <v>1</v>
      </c>
      <c r="X12" s="284"/>
      <c r="Y12" s="285"/>
      <c r="Z12" s="290"/>
      <c r="AA12" s="399"/>
      <c r="AB12" s="426"/>
      <c r="AD12" s="269"/>
      <c r="AE12" s="294">
        <f>AE11</f>
        <v>0</v>
      </c>
      <c r="AF12" s="295">
        <v>1</v>
      </c>
      <c r="AG12" s="284"/>
      <c r="AH12" s="285"/>
      <c r="AI12" s="290"/>
      <c r="AJ12" s="399"/>
      <c r="AK12" s="426"/>
      <c r="AL12" s="137"/>
      <c r="AP12" s="136"/>
      <c r="AQ12" s="136"/>
      <c r="AR12" s="136"/>
      <c r="AS12" s="136"/>
      <c r="AT12" s="136"/>
      <c r="BB12" s="135">
        <f>M5</f>
        <v>0</v>
      </c>
      <c r="BC12" s="135">
        <f>M11</f>
        <v>0</v>
      </c>
      <c r="BD12" s="135">
        <f>M17</f>
        <v>0</v>
      </c>
      <c r="BE12" s="135">
        <f>M23</f>
        <v>0</v>
      </c>
      <c r="BF12" s="135">
        <f>M29</f>
        <v>0</v>
      </c>
      <c r="BG12" s="137">
        <f>M35</f>
        <v>0</v>
      </c>
      <c r="BH12" s="265">
        <f>N5</f>
        <v>1</v>
      </c>
      <c r="BI12" s="265">
        <f>N11</f>
        <v>1</v>
      </c>
      <c r="BJ12" s="265">
        <f>N17</f>
        <v>1</v>
      </c>
      <c r="BK12" s="265">
        <f>N23</f>
        <v>1</v>
      </c>
      <c r="BL12" s="265">
        <f>N29</f>
        <v>1</v>
      </c>
      <c r="BM12" s="265">
        <f>N35</f>
        <v>1</v>
      </c>
      <c r="BN12" s="137">
        <f>O5</f>
        <v>0</v>
      </c>
      <c r="BO12" s="137">
        <f>O11</f>
        <v>0</v>
      </c>
      <c r="BP12" s="137">
        <f>O17</f>
        <v>0</v>
      </c>
      <c r="BQ12" s="137">
        <f>O23</f>
        <v>0</v>
      </c>
      <c r="BR12" s="137">
        <f>O29</f>
        <v>0</v>
      </c>
      <c r="BS12" s="137">
        <f>O35</f>
        <v>0</v>
      </c>
      <c r="BT12" s="137">
        <f>P5</f>
        <v>0</v>
      </c>
      <c r="BU12" s="137">
        <f>P11</f>
        <v>0</v>
      </c>
      <c r="BV12" s="137">
        <f>P17</f>
        <v>0</v>
      </c>
      <c r="BW12" s="137">
        <f>P23</f>
        <v>0</v>
      </c>
      <c r="BX12" s="137">
        <f>P29</f>
        <v>0</v>
      </c>
      <c r="BY12" s="137">
        <f>P35</f>
        <v>0</v>
      </c>
      <c r="BZ12" s="137">
        <f>Q5</f>
        <v>0</v>
      </c>
      <c r="CA12" s="137">
        <f>Q11</f>
        <v>0</v>
      </c>
      <c r="CB12" s="137">
        <f>Q17</f>
        <v>0</v>
      </c>
      <c r="CC12" s="137">
        <f>Q23</f>
        <v>0</v>
      </c>
      <c r="CD12" s="137">
        <f>Q29</f>
        <v>0</v>
      </c>
      <c r="CE12" s="137">
        <f>Q35</f>
        <v>0</v>
      </c>
      <c r="CF12" s="137">
        <f>R5</f>
        <v>0</v>
      </c>
      <c r="CG12" s="137">
        <f>R11</f>
        <v>0</v>
      </c>
      <c r="CH12" s="137">
        <f>R17</f>
        <v>0</v>
      </c>
      <c r="CI12" s="137">
        <f>R23</f>
        <v>0</v>
      </c>
      <c r="CJ12" s="137">
        <f>R29</f>
        <v>0</v>
      </c>
      <c r="CK12" s="137">
        <f>R35</f>
        <v>0</v>
      </c>
    </row>
    <row r="13" spans="1:89" ht="15" customHeight="1" x14ac:dyDescent="0.25">
      <c r="A13" s="266"/>
      <c r="B13" s="269"/>
      <c r="C13" s="283">
        <f>C11</f>
        <v>0</v>
      </c>
      <c r="D13" s="284">
        <v>1</v>
      </c>
      <c r="E13" s="138" t="s">
        <v>75</v>
      </c>
      <c r="F13" s="285"/>
      <c r="G13" s="286"/>
      <c r="H13" s="414"/>
      <c r="I13" s="410"/>
      <c r="J13" s="271"/>
      <c r="K13" s="266"/>
      <c r="L13" s="269"/>
      <c r="M13" s="294">
        <f>M11</f>
        <v>0</v>
      </c>
      <c r="N13" s="291">
        <v>1</v>
      </c>
      <c r="O13" s="284"/>
      <c r="P13" s="285"/>
      <c r="Q13" s="290"/>
      <c r="R13" s="399"/>
      <c r="S13" s="426"/>
      <c r="U13" s="269"/>
      <c r="V13" s="294">
        <f>V11</f>
        <v>0</v>
      </c>
      <c r="W13" s="295">
        <v>1</v>
      </c>
      <c r="X13" s="284"/>
      <c r="Y13" s="285"/>
      <c r="Z13" s="290"/>
      <c r="AA13" s="399"/>
      <c r="AB13" s="426"/>
      <c r="AD13" s="269"/>
      <c r="AE13" s="294">
        <f>AE11</f>
        <v>0</v>
      </c>
      <c r="AF13" s="295">
        <v>1</v>
      </c>
      <c r="AG13" s="284"/>
      <c r="AH13" s="285"/>
      <c r="AI13" s="290"/>
      <c r="AJ13" s="399"/>
      <c r="AK13" s="426"/>
      <c r="AL13" s="137"/>
      <c r="AP13" s="136"/>
      <c r="AQ13" s="136"/>
      <c r="AR13" s="136"/>
      <c r="AS13" s="136"/>
      <c r="AT13" s="136"/>
      <c r="BB13" s="135">
        <f>M6</f>
        <v>0</v>
      </c>
      <c r="BC13" s="135">
        <f>M12</f>
        <v>0</v>
      </c>
      <c r="BD13" s="135">
        <f>M18</f>
        <v>0</v>
      </c>
      <c r="BE13" s="135">
        <f>M24</f>
        <v>0</v>
      </c>
      <c r="BF13" s="135">
        <f>M30</f>
        <v>0</v>
      </c>
      <c r="BG13" s="137">
        <f>M36</f>
        <v>0</v>
      </c>
      <c r="BH13" s="265">
        <f>N6</f>
        <v>1</v>
      </c>
      <c r="BI13" s="265">
        <f>N12</f>
        <v>1</v>
      </c>
      <c r="BJ13" s="265">
        <f>N18</f>
        <v>1</v>
      </c>
      <c r="BK13" s="265">
        <f>N24</f>
        <v>1</v>
      </c>
      <c r="BL13" s="265">
        <f>N30</f>
        <v>1</v>
      </c>
      <c r="BM13" s="265">
        <f>N36</f>
        <v>1</v>
      </c>
      <c r="BN13" s="137">
        <f>O6</f>
        <v>0</v>
      </c>
      <c r="BO13" s="137">
        <f>O12</f>
        <v>0</v>
      </c>
      <c r="BP13" s="137">
        <f>O18</f>
        <v>0</v>
      </c>
      <c r="BQ13" s="137">
        <f>O24</f>
        <v>0</v>
      </c>
      <c r="BR13" s="137">
        <f>O30</f>
        <v>0</v>
      </c>
      <c r="BS13" s="137">
        <f>O36</f>
        <v>0</v>
      </c>
      <c r="BT13" s="137">
        <f>P6</f>
        <v>0</v>
      </c>
      <c r="BU13" s="137">
        <f>P12</f>
        <v>0</v>
      </c>
      <c r="BV13" s="137">
        <f>P18</f>
        <v>0</v>
      </c>
      <c r="BW13" s="137">
        <f>P24</f>
        <v>0</v>
      </c>
      <c r="BX13" s="137">
        <f>P30</f>
        <v>0</v>
      </c>
      <c r="BY13" s="137">
        <f>P36</f>
        <v>0</v>
      </c>
      <c r="BZ13" s="137">
        <f>Q6</f>
        <v>0</v>
      </c>
      <c r="CA13" s="137">
        <f>Q12</f>
        <v>0</v>
      </c>
      <c r="CB13" s="137">
        <f>Q18</f>
        <v>0</v>
      </c>
      <c r="CC13" s="137">
        <f>Q24</f>
        <v>0</v>
      </c>
      <c r="CD13" s="137">
        <f>Q30</f>
        <v>0</v>
      </c>
      <c r="CE13" s="137">
        <f>Q36</f>
        <v>0</v>
      </c>
      <c r="CF13" s="137">
        <f>R6</f>
        <v>0</v>
      </c>
      <c r="CG13" s="137">
        <f>R12</f>
        <v>0</v>
      </c>
      <c r="CH13" s="137">
        <f>R18</f>
        <v>0</v>
      </c>
      <c r="CI13" s="137">
        <f>R24</f>
        <v>0</v>
      </c>
      <c r="CJ13" s="137">
        <f>R30</f>
        <v>0</v>
      </c>
      <c r="CK13" s="137">
        <f>R36</f>
        <v>0</v>
      </c>
    </row>
    <row r="14" spans="1:89" ht="15" customHeight="1" x14ac:dyDescent="0.25">
      <c r="A14" s="266"/>
      <c r="B14" s="269"/>
      <c r="C14" s="298"/>
      <c r="D14" s="298"/>
      <c r="E14" s="299"/>
      <c r="F14" s="298"/>
      <c r="G14" s="298"/>
      <c r="H14" s="407"/>
      <c r="I14" s="412"/>
      <c r="J14" s="271"/>
      <c r="K14" s="266"/>
      <c r="L14" s="269"/>
      <c r="M14" s="294">
        <f>M11</f>
        <v>0</v>
      </c>
      <c r="N14" s="291">
        <v>1</v>
      </c>
      <c r="O14" s="284"/>
      <c r="P14" s="285"/>
      <c r="Q14" s="290"/>
      <c r="R14" s="399"/>
      <c r="S14" s="426"/>
      <c r="U14" s="269"/>
      <c r="V14" s="294">
        <f>V11</f>
        <v>0</v>
      </c>
      <c r="W14" s="295">
        <v>1</v>
      </c>
      <c r="X14" s="284"/>
      <c r="Y14" s="285"/>
      <c r="Z14" s="290"/>
      <c r="AA14" s="399"/>
      <c r="AB14" s="426"/>
      <c r="AD14" s="269"/>
      <c r="AE14" s="294">
        <f>AE11</f>
        <v>0</v>
      </c>
      <c r="AF14" s="295">
        <v>1</v>
      </c>
      <c r="AG14" s="284"/>
      <c r="AH14" s="285"/>
      <c r="AI14" s="290"/>
      <c r="AJ14" s="399"/>
      <c r="AK14" s="426"/>
      <c r="AL14" s="137"/>
      <c r="AP14" s="136"/>
      <c r="AQ14" s="136"/>
      <c r="AR14" s="136"/>
      <c r="AS14" s="136"/>
      <c r="AT14" s="136"/>
      <c r="BB14" s="135">
        <f>M7</f>
        <v>0</v>
      </c>
      <c r="BC14" s="135">
        <f>M13</f>
        <v>0</v>
      </c>
      <c r="BD14" s="135">
        <f>M19</f>
        <v>0</v>
      </c>
      <c r="BE14" s="135">
        <f>M25</f>
        <v>0</v>
      </c>
      <c r="BF14" s="135">
        <f>M31</f>
        <v>0</v>
      </c>
      <c r="BG14" s="137">
        <f>M37</f>
        <v>0</v>
      </c>
      <c r="BH14" s="265">
        <f>N7</f>
        <v>1</v>
      </c>
      <c r="BI14" s="265">
        <f>N13</f>
        <v>1</v>
      </c>
      <c r="BJ14" s="265">
        <f>N19</f>
        <v>1</v>
      </c>
      <c r="BK14" s="265">
        <f>N25</f>
        <v>1</v>
      </c>
      <c r="BL14" s="265">
        <f>N31</f>
        <v>1</v>
      </c>
      <c r="BM14" s="265">
        <f>N37</f>
        <v>1</v>
      </c>
      <c r="BN14" s="137">
        <f>O7</f>
        <v>0</v>
      </c>
      <c r="BO14" s="137">
        <f>O13</f>
        <v>0</v>
      </c>
      <c r="BP14" s="137">
        <f>O19</f>
        <v>0</v>
      </c>
      <c r="BQ14" s="137">
        <f>O25</f>
        <v>0</v>
      </c>
      <c r="BR14" s="137">
        <f>O31</f>
        <v>0</v>
      </c>
      <c r="BS14" s="137">
        <f>O37</f>
        <v>0</v>
      </c>
      <c r="BT14" s="137">
        <f>P7</f>
        <v>0</v>
      </c>
      <c r="BU14" s="137">
        <f>P13</f>
        <v>0</v>
      </c>
      <c r="BV14" s="137">
        <f>P19</f>
        <v>0</v>
      </c>
      <c r="BW14" s="137">
        <f>P25</f>
        <v>0</v>
      </c>
      <c r="BX14" s="137">
        <f>P31</f>
        <v>0</v>
      </c>
      <c r="BY14" s="137">
        <f>P37</f>
        <v>0</v>
      </c>
      <c r="BZ14" s="137">
        <f>Q7</f>
        <v>0</v>
      </c>
      <c r="CA14" s="137">
        <f>Q13</f>
        <v>0</v>
      </c>
      <c r="CB14" s="137">
        <f>Q19</f>
        <v>0</v>
      </c>
      <c r="CC14" s="137">
        <f>Q25</f>
        <v>0</v>
      </c>
      <c r="CD14" s="137">
        <f>Q31</f>
        <v>0</v>
      </c>
      <c r="CE14" s="137">
        <f>Q37</f>
        <v>0</v>
      </c>
      <c r="CF14" s="137">
        <f>R7</f>
        <v>0</v>
      </c>
      <c r="CG14" s="137">
        <f>R13</f>
        <v>0</v>
      </c>
      <c r="CH14" s="137">
        <f>R19</f>
        <v>0</v>
      </c>
      <c r="CI14" s="137">
        <f>R25</f>
        <v>0</v>
      </c>
      <c r="CJ14" s="137">
        <f>R31</f>
        <v>0</v>
      </c>
      <c r="CK14" s="137">
        <f>R37</f>
        <v>0</v>
      </c>
    </row>
    <row r="15" spans="1:89" ht="15" customHeight="1" x14ac:dyDescent="0.25">
      <c r="A15" s="266"/>
      <c r="B15" s="269"/>
      <c r="C15" s="269"/>
      <c r="D15" s="269"/>
      <c r="E15" s="269"/>
      <c r="F15" s="269"/>
      <c r="G15" s="271"/>
      <c r="H15" s="402"/>
      <c r="I15" s="411"/>
      <c r="J15" s="271"/>
      <c r="K15" s="266"/>
      <c r="L15" s="269"/>
      <c r="M15" s="463">
        <f>SUMPRODUCT(M11:M14,N11:N14)</f>
        <v>0</v>
      </c>
      <c r="N15" s="463"/>
      <c r="O15" s="301"/>
      <c r="P15" s="302"/>
      <c r="Q15" s="302"/>
      <c r="R15" s="420"/>
      <c r="S15" s="423"/>
      <c r="U15" s="269"/>
      <c r="V15" s="463">
        <f>SUMPRODUCT(V11:V14,W11:W14)</f>
        <v>0</v>
      </c>
      <c r="W15" s="463"/>
      <c r="X15" s="301"/>
      <c r="Y15" s="302"/>
      <c r="Z15" s="302"/>
      <c r="AA15" s="420"/>
      <c r="AB15" s="423"/>
      <c r="AD15" s="269"/>
      <c r="AE15" s="463">
        <f>SUMPRODUCT(AE11:AE14,AF11:AF14)</f>
        <v>0</v>
      </c>
      <c r="AF15" s="463"/>
      <c r="AG15" s="301"/>
      <c r="AH15" s="302"/>
      <c r="AI15" s="302"/>
      <c r="AJ15" s="420"/>
      <c r="AK15" s="423"/>
      <c r="AL15" s="137"/>
      <c r="AP15" s="136"/>
      <c r="AQ15" s="136"/>
      <c r="AR15" s="136"/>
      <c r="AS15" s="136"/>
      <c r="AT15" s="136"/>
      <c r="BB15" s="135">
        <f>M8</f>
        <v>0</v>
      </c>
      <c r="BC15" s="135">
        <f>M14</f>
        <v>0</v>
      </c>
      <c r="BD15" s="135">
        <f>M20</f>
        <v>0</v>
      </c>
      <c r="BE15" s="135">
        <f>M26</f>
        <v>0</v>
      </c>
      <c r="BF15" s="135">
        <f>M32</f>
        <v>0</v>
      </c>
      <c r="BG15" s="137">
        <f>M38</f>
        <v>0</v>
      </c>
      <c r="BH15" s="265">
        <f>N8</f>
        <v>1</v>
      </c>
      <c r="BI15" s="265">
        <f>N14</f>
        <v>1</v>
      </c>
      <c r="BJ15" s="265">
        <f>N20</f>
        <v>1</v>
      </c>
      <c r="BK15" s="265">
        <f>N26</f>
        <v>1</v>
      </c>
      <c r="BL15" s="265">
        <f>N32</f>
        <v>1</v>
      </c>
      <c r="BM15" s="265">
        <f>N38</f>
        <v>1</v>
      </c>
      <c r="BN15" s="137">
        <f>O8</f>
        <v>0</v>
      </c>
      <c r="BO15" s="137">
        <f>O14</f>
        <v>0</v>
      </c>
      <c r="BP15" s="137">
        <f>O20</f>
        <v>0</v>
      </c>
      <c r="BQ15" s="137">
        <f>O26</f>
        <v>0</v>
      </c>
      <c r="BR15" s="137">
        <f>O32</f>
        <v>0</v>
      </c>
      <c r="BS15" s="137">
        <f>O38</f>
        <v>0</v>
      </c>
      <c r="BT15" s="137">
        <f>P8</f>
        <v>0</v>
      </c>
      <c r="BU15" s="137">
        <f>P14</f>
        <v>0</v>
      </c>
      <c r="BV15" s="137">
        <f>P20</f>
        <v>0</v>
      </c>
      <c r="BW15" s="137">
        <f>P26</f>
        <v>0</v>
      </c>
      <c r="BX15" s="137">
        <f>P32</f>
        <v>0</v>
      </c>
      <c r="BY15" s="137">
        <f>P38</f>
        <v>0</v>
      </c>
      <c r="BZ15" s="137">
        <f>Q8</f>
        <v>0</v>
      </c>
      <c r="CA15" s="137">
        <f>Q14</f>
        <v>0</v>
      </c>
      <c r="CB15" s="137">
        <f>Q20</f>
        <v>0</v>
      </c>
      <c r="CC15" s="137">
        <f>Q26</f>
        <v>0</v>
      </c>
      <c r="CD15" s="137">
        <f>Q32</f>
        <v>0</v>
      </c>
      <c r="CE15" s="137">
        <f>Q38</f>
        <v>0</v>
      </c>
      <c r="CF15" s="137">
        <f>R8</f>
        <v>0</v>
      </c>
      <c r="CG15" s="137">
        <f>R14</f>
        <v>0</v>
      </c>
      <c r="CH15" s="137">
        <f>R20</f>
        <v>0</v>
      </c>
      <c r="CI15" s="137">
        <f>R26</f>
        <v>0</v>
      </c>
      <c r="CJ15" s="137">
        <f>R32</f>
        <v>0</v>
      </c>
      <c r="CK15" s="137">
        <f>R38</f>
        <v>0</v>
      </c>
    </row>
    <row r="16" spans="1:89" ht="15" customHeight="1" x14ac:dyDescent="0.25">
      <c r="A16" s="266"/>
      <c r="B16" s="269" t="s">
        <v>153</v>
      </c>
      <c r="C16" s="273" t="s">
        <v>148</v>
      </c>
      <c r="D16" s="274" t="s">
        <v>149</v>
      </c>
      <c r="E16" s="275"/>
      <c r="F16" s="275" t="s">
        <v>93</v>
      </c>
      <c r="G16" s="276" t="s">
        <v>137</v>
      </c>
      <c r="H16" s="413" t="s">
        <v>138</v>
      </c>
      <c r="I16" s="409" t="s">
        <v>329</v>
      </c>
      <c r="J16" s="271"/>
      <c r="K16" s="266"/>
      <c r="L16" s="269" t="s">
        <v>153</v>
      </c>
      <c r="M16" s="316" t="s">
        <v>148</v>
      </c>
      <c r="N16" s="316" t="s">
        <v>149</v>
      </c>
      <c r="O16" s="279" t="s">
        <v>90</v>
      </c>
      <c r="P16" s="280" t="s">
        <v>93</v>
      </c>
      <c r="Q16" s="281" t="s">
        <v>137</v>
      </c>
      <c r="R16" s="400" t="s">
        <v>138</v>
      </c>
      <c r="S16" s="421" t="s">
        <v>329</v>
      </c>
      <c r="U16" s="269" t="s">
        <v>153</v>
      </c>
      <c r="V16" s="316" t="s">
        <v>148</v>
      </c>
      <c r="W16" s="316" t="s">
        <v>149</v>
      </c>
      <c r="X16" s="279" t="s">
        <v>90</v>
      </c>
      <c r="Y16" s="280" t="s">
        <v>93</v>
      </c>
      <c r="Z16" s="281" t="s">
        <v>137</v>
      </c>
      <c r="AA16" s="400" t="s">
        <v>138</v>
      </c>
      <c r="AB16" s="421" t="s">
        <v>329</v>
      </c>
      <c r="AD16" s="269" t="s">
        <v>153</v>
      </c>
      <c r="AE16" s="316" t="s">
        <v>148</v>
      </c>
      <c r="AF16" s="316" t="s">
        <v>149</v>
      </c>
      <c r="AG16" s="279" t="s">
        <v>90</v>
      </c>
      <c r="AH16" s="280" t="s">
        <v>93</v>
      </c>
      <c r="AI16" s="281" t="s">
        <v>137</v>
      </c>
      <c r="AJ16" s="400" t="s">
        <v>138</v>
      </c>
      <c r="AK16" s="421" t="s">
        <v>329</v>
      </c>
      <c r="AL16" s="137"/>
      <c r="AP16" s="136"/>
      <c r="AQ16" s="136"/>
      <c r="AR16" s="136"/>
      <c r="AS16" s="136"/>
      <c r="AT16" s="136"/>
      <c r="BB16" s="135"/>
      <c r="BC16" s="135"/>
      <c r="BD16" s="135"/>
      <c r="BE16" s="135"/>
      <c r="BF16" s="135"/>
      <c r="BG16" s="135"/>
      <c r="BH16" s="304"/>
      <c r="BI16" s="304"/>
      <c r="BJ16" s="304"/>
      <c r="BK16" s="265"/>
      <c r="BL16" s="265"/>
      <c r="BM16" s="265"/>
    </row>
    <row r="17" spans="1:89" ht="15" customHeight="1" x14ac:dyDescent="0.25">
      <c r="A17" s="266"/>
      <c r="B17" s="269"/>
      <c r="C17" s="283">
        <v>0</v>
      </c>
      <c r="D17" s="284">
        <v>1</v>
      </c>
      <c r="E17" s="138" t="s">
        <v>75</v>
      </c>
      <c r="F17" s="285"/>
      <c r="G17" s="286"/>
      <c r="H17" s="414"/>
      <c r="I17" s="410"/>
      <c r="J17" s="271"/>
      <c r="K17" s="266"/>
      <c r="L17" s="269"/>
      <c r="M17" s="289">
        <v>0</v>
      </c>
      <c r="N17" s="283">
        <v>1</v>
      </c>
      <c r="O17" s="284"/>
      <c r="P17" s="285"/>
      <c r="Q17" s="290"/>
      <c r="R17" s="399"/>
      <c r="S17" s="426"/>
      <c r="U17" s="269"/>
      <c r="V17" s="289">
        <v>0</v>
      </c>
      <c r="W17" s="291">
        <v>1</v>
      </c>
      <c r="X17" s="284"/>
      <c r="Y17" s="285"/>
      <c r="Z17" s="290"/>
      <c r="AA17" s="399"/>
      <c r="AB17" s="426"/>
      <c r="AD17" s="269"/>
      <c r="AE17" s="289">
        <v>0</v>
      </c>
      <c r="AF17" s="291">
        <v>1</v>
      </c>
      <c r="AG17" s="284"/>
      <c r="AH17" s="285"/>
      <c r="AI17" s="290"/>
      <c r="AJ17" s="399"/>
      <c r="AK17" s="426"/>
      <c r="AL17" s="137"/>
      <c r="AP17" s="136"/>
      <c r="AQ17" s="136"/>
      <c r="AR17" s="136"/>
      <c r="AS17" s="136"/>
      <c r="AT17" s="136"/>
      <c r="BB17" s="135"/>
      <c r="BC17" s="135"/>
      <c r="BD17" s="135"/>
      <c r="BE17" s="135"/>
      <c r="BF17" s="135"/>
      <c r="BG17" s="135"/>
      <c r="BH17" s="304"/>
      <c r="BI17" s="304"/>
      <c r="BJ17" s="304"/>
      <c r="BK17" s="265"/>
      <c r="BL17" s="265"/>
      <c r="BM17" s="265"/>
    </row>
    <row r="18" spans="1:89" ht="15" customHeight="1" x14ac:dyDescent="0.25">
      <c r="A18" s="266"/>
      <c r="B18" s="269"/>
      <c r="C18" s="283">
        <f>C17</f>
        <v>0</v>
      </c>
      <c r="D18" s="284">
        <v>1</v>
      </c>
      <c r="E18" s="138" t="s">
        <v>75</v>
      </c>
      <c r="F18" s="285"/>
      <c r="G18" s="286"/>
      <c r="H18" s="414"/>
      <c r="I18" s="410"/>
      <c r="J18" s="271"/>
      <c r="K18" s="266"/>
      <c r="L18" s="269"/>
      <c r="M18" s="294">
        <f>M17</f>
        <v>0</v>
      </c>
      <c r="N18" s="283">
        <v>1</v>
      </c>
      <c r="O18" s="284"/>
      <c r="P18" s="285"/>
      <c r="Q18" s="290"/>
      <c r="R18" s="399"/>
      <c r="S18" s="426"/>
      <c r="U18" s="269"/>
      <c r="V18" s="294">
        <f>V17</f>
        <v>0</v>
      </c>
      <c r="W18" s="295">
        <v>1</v>
      </c>
      <c r="X18" s="284"/>
      <c r="Y18" s="285"/>
      <c r="Z18" s="290"/>
      <c r="AA18" s="399"/>
      <c r="AB18" s="426"/>
      <c r="AD18" s="269"/>
      <c r="AE18" s="294">
        <f>AE17</f>
        <v>0</v>
      </c>
      <c r="AF18" s="295">
        <v>1</v>
      </c>
      <c r="AG18" s="284"/>
      <c r="AH18" s="285"/>
      <c r="AI18" s="290"/>
      <c r="AJ18" s="399"/>
      <c r="AK18" s="426"/>
      <c r="AL18" s="137"/>
      <c r="AP18" s="136"/>
      <c r="AQ18" s="136"/>
      <c r="AR18" s="136"/>
      <c r="AS18" s="136"/>
      <c r="AT18" s="136"/>
      <c r="BB18" s="135"/>
      <c r="BC18" s="135"/>
      <c r="BD18" s="135"/>
      <c r="BE18" s="135"/>
      <c r="BF18" s="135"/>
      <c r="BG18" s="135"/>
      <c r="BH18" s="304"/>
      <c r="BI18" s="304"/>
      <c r="BJ18" s="304"/>
      <c r="BK18" s="304"/>
      <c r="BL18" s="304"/>
      <c r="BM18" s="265"/>
    </row>
    <row r="19" spans="1:89" ht="15" customHeight="1" x14ac:dyDescent="0.25">
      <c r="A19" s="266"/>
      <c r="B19" s="269"/>
      <c r="C19" s="283">
        <f>C17</f>
        <v>0</v>
      </c>
      <c r="D19" s="284">
        <v>1</v>
      </c>
      <c r="E19" s="138" t="s">
        <v>75</v>
      </c>
      <c r="F19" s="285"/>
      <c r="G19" s="286"/>
      <c r="H19" s="414"/>
      <c r="I19" s="410"/>
      <c r="J19" s="271"/>
      <c r="K19" s="266"/>
      <c r="L19" s="269"/>
      <c r="M19" s="294">
        <f>M17</f>
        <v>0</v>
      </c>
      <c r="N19" s="291">
        <v>1</v>
      </c>
      <c r="O19" s="284"/>
      <c r="P19" s="285"/>
      <c r="Q19" s="290"/>
      <c r="R19" s="399"/>
      <c r="S19" s="426"/>
      <c r="U19" s="269"/>
      <c r="V19" s="294">
        <f>V17</f>
        <v>0</v>
      </c>
      <c r="W19" s="295">
        <v>1</v>
      </c>
      <c r="X19" s="284"/>
      <c r="Y19" s="285"/>
      <c r="Z19" s="290"/>
      <c r="AA19" s="399"/>
      <c r="AB19" s="426"/>
      <c r="AD19" s="269"/>
      <c r="AE19" s="294">
        <f>AE17</f>
        <v>0</v>
      </c>
      <c r="AF19" s="295">
        <v>1</v>
      </c>
      <c r="AG19" s="284"/>
      <c r="AH19" s="285"/>
      <c r="AI19" s="290"/>
      <c r="AJ19" s="399"/>
      <c r="AK19" s="426"/>
      <c r="AL19" s="137"/>
      <c r="AP19" s="136"/>
      <c r="AQ19" s="136"/>
      <c r="AR19" s="136"/>
      <c r="AS19" s="136"/>
      <c r="AT19" s="136"/>
      <c r="BB19" s="135"/>
      <c r="BC19" s="135"/>
      <c r="BD19" s="135"/>
      <c r="BE19" s="135"/>
      <c r="BF19" s="135"/>
      <c r="BG19" s="135"/>
      <c r="BH19" s="304"/>
      <c r="BI19" s="304"/>
      <c r="BJ19" s="304"/>
      <c r="BK19" s="304"/>
      <c r="BL19" s="304"/>
      <c r="BM19" s="265"/>
    </row>
    <row r="20" spans="1:89" ht="15" customHeight="1" x14ac:dyDescent="0.25">
      <c r="A20" s="266"/>
      <c r="B20" s="269"/>
      <c r="C20" s="298"/>
      <c r="D20" s="298"/>
      <c r="E20" s="299"/>
      <c r="F20" s="298"/>
      <c r="G20" s="298"/>
      <c r="H20" s="406"/>
      <c r="I20" s="412"/>
      <c r="J20" s="271"/>
      <c r="K20" s="266"/>
      <c r="L20" s="269"/>
      <c r="M20" s="294">
        <f>M17</f>
        <v>0</v>
      </c>
      <c r="N20" s="291">
        <v>1</v>
      </c>
      <c r="O20" s="284"/>
      <c r="P20" s="285"/>
      <c r="Q20" s="290"/>
      <c r="R20" s="399"/>
      <c r="S20" s="426"/>
      <c r="U20" s="269"/>
      <c r="V20" s="294">
        <f>V17</f>
        <v>0</v>
      </c>
      <c r="W20" s="295">
        <v>1</v>
      </c>
      <c r="X20" s="284"/>
      <c r="Y20" s="285"/>
      <c r="Z20" s="290"/>
      <c r="AA20" s="399"/>
      <c r="AB20" s="426"/>
      <c r="AD20" s="269"/>
      <c r="AE20" s="294">
        <f>AE17</f>
        <v>0</v>
      </c>
      <c r="AF20" s="295">
        <v>1</v>
      </c>
      <c r="AG20" s="284"/>
      <c r="AH20" s="285"/>
      <c r="AI20" s="290"/>
      <c r="AJ20" s="399"/>
      <c r="AK20" s="426"/>
      <c r="AL20" s="137"/>
      <c r="AP20" s="136"/>
      <c r="AQ20" s="136"/>
      <c r="AR20" s="136"/>
      <c r="AS20" s="136"/>
      <c r="AT20" s="136"/>
      <c r="BB20" s="135">
        <f>V5</f>
        <v>0</v>
      </c>
      <c r="BC20" s="135">
        <f>V11</f>
        <v>0</v>
      </c>
      <c r="BD20" s="135">
        <f>V17</f>
        <v>0</v>
      </c>
      <c r="BE20" s="135">
        <f>V23</f>
        <v>0</v>
      </c>
      <c r="BF20" s="135">
        <f>V29</f>
        <v>0</v>
      </c>
      <c r="BG20" s="137">
        <f>V35</f>
        <v>0</v>
      </c>
      <c r="BH20" s="265">
        <f>W5</f>
        <v>1</v>
      </c>
      <c r="BI20" s="265">
        <f>W11</f>
        <v>1</v>
      </c>
      <c r="BJ20" s="265">
        <f>W17</f>
        <v>1</v>
      </c>
      <c r="BK20" s="265">
        <f>W23</f>
        <v>1</v>
      </c>
      <c r="BL20" s="265">
        <f>W29</f>
        <v>1</v>
      </c>
      <c r="BM20" s="265">
        <f>W35</f>
        <v>1</v>
      </c>
      <c r="BN20" s="137">
        <f>X5</f>
        <v>0</v>
      </c>
      <c r="BO20" s="137">
        <f>X11</f>
        <v>0</v>
      </c>
      <c r="BP20" s="137">
        <f>X17</f>
        <v>0</v>
      </c>
      <c r="BQ20" s="137">
        <f>X23</f>
        <v>0</v>
      </c>
      <c r="BR20" s="137">
        <f>X29</f>
        <v>0</v>
      </c>
      <c r="BS20" s="137">
        <f>X35</f>
        <v>0</v>
      </c>
      <c r="BT20" s="137">
        <f>Y5</f>
        <v>0</v>
      </c>
      <c r="BU20" s="137">
        <f>Y11</f>
        <v>0</v>
      </c>
      <c r="BV20" s="137">
        <f>Y17</f>
        <v>0</v>
      </c>
      <c r="BW20" s="137">
        <f>Y23</f>
        <v>0</v>
      </c>
      <c r="BX20" s="137">
        <f>Y29</f>
        <v>0</v>
      </c>
      <c r="BY20" s="137">
        <f>Y35</f>
        <v>0</v>
      </c>
      <c r="BZ20" s="137">
        <f>Z5</f>
        <v>0</v>
      </c>
      <c r="CA20" s="137">
        <f>Z11</f>
        <v>0</v>
      </c>
      <c r="CB20" s="137">
        <f>Z17</f>
        <v>0</v>
      </c>
      <c r="CC20" s="137">
        <f>Z23</f>
        <v>0</v>
      </c>
      <c r="CD20" s="137">
        <f>Z29</f>
        <v>0</v>
      </c>
      <c r="CE20" s="137">
        <f>Z35</f>
        <v>0</v>
      </c>
      <c r="CF20" s="137">
        <f>AA5</f>
        <v>0</v>
      </c>
      <c r="CG20" s="137">
        <f>AA11</f>
        <v>0</v>
      </c>
      <c r="CH20" s="137">
        <f>AA17</f>
        <v>0</v>
      </c>
      <c r="CI20" s="137">
        <f>AA23</f>
        <v>0</v>
      </c>
      <c r="CJ20" s="137">
        <f>AA29</f>
        <v>0</v>
      </c>
      <c r="CK20" s="137">
        <f>AA35</f>
        <v>0</v>
      </c>
    </row>
    <row r="21" spans="1:89" ht="15" customHeight="1" x14ac:dyDescent="0.25">
      <c r="A21" s="266"/>
      <c r="B21" s="269"/>
      <c r="C21" s="269"/>
      <c r="D21" s="271"/>
      <c r="E21" s="271"/>
      <c r="F21" s="271"/>
      <c r="G21" s="271"/>
      <c r="H21" s="404"/>
      <c r="I21" s="411"/>
      <c r="J21" s="271"/>
      <c r="L21" s="271"/>
      <c r="M21" s="463">
        <f>SUMPRODUCT(M17:M20,N17:N20)</f>
        <v>0</v>
      </c>
      <c r="N21" s="463"/>
      <c r="O21" s="302"/>
      <c r="P21" s="302"/>
      <c r="Q21" s="301"/>
      <c r="R21" s="420"/>
      <c r="S21" s="423"/>
      <c r="U21" s="271"/>
      <c r="V21" s="463">
        <f>SUMPRODUCT(V17:V20,W17:W20)</f>
        <v>0</v>
      </c>
      <c r="W21" s="463"/>
      <c r="X21" s="302"/>
      <c r="Y21" s="302"/>
      <c r="Z21" s="301"/>
      <c r="AA21" s="420"/>
      <c r="AB21" s="423"/>
      <c r="AD21" s="271"/>
      <c r="AE21" s="463">
        <f>SUMPRODUCT(AE17:AE20,AF17:AF20)</f>
        <v>0</v>
      </c>
      <c r="AF21" s="463"/>
      <c r="AG21" s="302"/>
      <c r="AH21" s="302"/>
      <c r="AI21" s="301"/>
      <c r="AJ21" s="420"/>
      <c r="AK21" s="423"/>
      <c r="AL21" s="137"/>
      <c r="AP21" s="136"/>
      <c r="AQ21" s="136"/>
      <c r="AR21" s="136"/>
      <c r="AS21" s="136"/>
      <c r="AT21" s="136"/>
      <c r="BB21" s="135">
        <f>V6</f>
        <v>0</v>
      </c>
      <c r="BC21" s="135">
        <f>V12</f>
        <v>0</v>
      </c>
      <c r="BD21" s="135">
        <f>V18</f>
        <v>0</v>
      </c>
      <c r="BE21" s="135">
        <f>V24</f>
        <v>0</v>
      </c>
      <c r="BF21" s="135">
        <f>V30</f>
        <v>0</v>
      </c>
      <c r="BG21" s="137">
        <f>V36</f>
        <v>0</v>
      </c>
      <c r="BH21" s="265">
        <f>W6</f>
        <v>1</v>
      </c>
      <c r="BI21" s="265">
        <f>W12</f>
        <v>1</v>
      </c>
      <c r="BJ21" s="265">
        <f>W18</f>
        <v>1</v>
      </c>
      <c r="BK21" s="265">
        <f>W24</f>
        <v>1</v>
      </c>
      <c r="BL21" s="265">
        <f>W30</f>
        <v>1</v>
      </c>
      <c r="BM21" s="265">
        <f>W36</f>
        <v>1</v>
      </c>
      <c r="BN21" s="137">
        <f>X6</f>
        <v>0</v>
      </c>
      <c r="BO21" s="137">
        <f>X12</f>
        <v>0</v>
      </c>
      <c r="BP21" s="137">
        <f>X18</f>
        <v>0</v>
      </c>
      <c r="BQ21" s="137">
        <f>X24</f>
        <v>0</v>
      </c>
      <c r="BR21" s="137">
        <f>X30</f>
        <v>0</v>
      </c>
      <c r="BS21" s="137">
        <f>X36</f>
        <v>0</v>
      </c>
      <c r="BT21" s="137">
        <f>Y6</f>
        <v>0</v>
      </c>
      <c r="BU21" s="137">
        <f>Y12</f>
        <v>0</v>
      </c>
      <c r="BV21" s="137">
        <f>Y18</f>
        <v>0</v>
      </c>
      <c r="BW21" s="137">
        <f>Y24</f>
        <v>0</v>
      </c>
      <c r="BX21" s="137">
        <f>Y30</f>
        <v>0</v>
      </c>
      <c r="BY21" s="137">
        <f>Y36</f>
        <v>0</v>
      </c>
      <c r="BZ21" s="137">
        <f>Z6</f>
        <v>0</v>
      </c>
      <c r="CA21" s="137">
        <f>Z12</f>
        <v>0</v>
      </c>
      <c r="CB21" s="137">
        <f>Z18</f>
        <v>0</v>
      </c>
      <c r="CC21" s="137">
        <f>Z24</f>
        <v>0</v>
      </c>
      <c r="CD21" s="137">
        <f>Z30</f>
        <v>0</v>
      </c>
      <c r="CE21" s="137">
        <f>Z36</f>
        <v>0</v>
      </c>
      <c r="CF21" s="137">
        <f>AA6</f>
        <v>0</v>
      </c>
      <c r="CG21" s="137">
        <f>AA12</f>
        <v>0</v>
      </c>
      <c r="CH21" s="137">
        <f>AA18</f>
        <v>0</v>
      </c>
      <c r="CI21" s="137">
        <f>AA24</f>
        <v>0</v>
      </c>
      <c r="CJ21" s="137">
        <f>AA30</f>
        <v>0</v>
      </c>
      <c r="CK21" s="137">
        <f>AA36</f>
        <v>0</v>
      </c>
    </row>
    <row r="22" spans="1:89" ht="15" customHeight="1" x14ac:dyDescent="0.25">
      <c r="A22" s="266"/>
      <c r="B22" s="269" t="s">
        <v>154</v>
      </c>
      <c r="C22" s="273" t="s">
        <v>148</v>
      </c>
      <c r="D22" s="274" t="s">
        <v>149</v>
      </c>
      <c r="E22" s="275"/>
      <c r="F22" s="275" t="s">
        <v>93</v>
      </c>
      <c r="G22" s="276" t="s">
        <v>137</v>
      </c>
      <c r="H22" s="413" t="s">
        <v>138</v>
      </c>
      <c r="I22" s="409" t="s">
        <v>329</v>
      </c>
      <c r="J22" s="271"/>
      <c r="L22" s="269" t="s">
        <v>154</v>
      </c>
      <c r="M22" s="316" t="s">
        <v>148</v>
      </c>
      <c r="N22" s="316" t="s">
        <v>149</v>
      </c>
      <c r="O22" s="279" t="s">
        <v>90</v>
      </c>
      <c r="P22" s="280" t="s">
        <v>93</v>
      </c>
      <c r="Q22" s="281" t="s">
        <v>137</v>
      </c>
      <c r="R22" s="400" t="s">
        <v>138</v>
      </c>
      <c r="S22" s="421" t="s">
        <v>329</v>
      </c>
      <c r="U22" s="269" t="s">
        <v>154</v>
      </c>
      <c r="V22" s="316" t="s">
        <v>148</v>
      </c>
      <c r="W22" s="316" t="s">
        <v>149</v>
      </c>
      <c r="X22" s="279" t="s">
        <v>90</v>
      </c>
      <c r="Y22" s="280" t="s">
        <v>93</v>
      </c>
      <c r="Z22" s="281" t="s">
        <v>137</v>
      </c>
      <c r="AA22" s="400" t="s">
        <v>138</v>
      </c>
      <c r="AB22" s="421" t="s">
        <v>329</v>
      </c>
      <c r="AD22" s="269" t="s">
        <v>154</v>
      </c>
      <c r="AE22" s="316" t="s">
        <v>148</v>
      </c>
      <c r="AF22" s="316" t="s">
        <v>149</v>
      </c>
      <c r="AG22" s="279" t="s">
        <v>90</v>
      </c>
      <c r="AH22" s="280" t="s">
        <v>93</v>
      </c>
      <c r="AI22" s="281" t="s">
        <v>137</v>
      </c>
      <c r="AJ22" s="400" t="s">
        <v>138</v>
      </c>
      <c r="AK22" s="421" t="s">
        <v>329</v>
      </c>
      <c r="AL22" s="137"/>
      <c r="AP22" s="136"/>
      <c r="AQ22" s="136"/>
      <c r="AR22" s="136"/>
      <c r="AS22" s="136"/>
      <c r="AT22" s="136"/>
      <c r="BB22" s="135">
        <f>V7</f>
        <v>0</v>
      </c>
      <c r="BC22" s="135">
        <f>V13</f>
        <v>0</v>
      </c>
      <c r="BD22" s="135">
        <f>V19</f>
        <v>0</v>
      </c>
      <c r="BE22" s="135">
        <f>V25</f>
        <v>0</v>
      </c>
      <c r="BF22" s="135">
        <f>V31</f>
        <v>0</v>
      </c>
      <c r="BG22" s="137">
        <f>V37</f>
        <v>0</v>
      </c>
      <c r="BH22" s="265">
        <f>W7</f>
        <v>1</v>
      </c>
      <c r="BI22" s="265">
        <f>W13</f>
        <v>1</v>
      </c>
      <c r="BJ22" s="265">
        <f>W19</f>
        <v>1</v>
      </c>
      <c r="BK22" s="265">
        <f>W25</f>
        <v>1</v>
      </c>
      <c r="BL22" s="265">
        <f>W31</f>
        <v>1</v>
      </c>
      <c r="BM22" s="265">
        <f>W37</f>
        <v>1</v>
      </c>
      <c r="BN22" s="137">
        <f>X7</f>
        <v>0</v>
      </c>
      <c r="BO22" s="137">
        <f>X13</f>
        <v>0</v>
      </c>
      <c r="BP22" s="137">
        <f>X19</f>
        <v>0</v>
      </c>
      <c r="BQ22" s="137">
        <f>X25</f>
        <v>0</v>
      </c>
      <c r="BR22" s="137">
        <f>X31</f>
        <v>0</v>
      </c>
      <c r="BS22" s="137">
        <f>X37</f>
        <v>0</v>
      </c>
      <c r="BT22" s="137">
        <f>Y7</f>
        <v>0</v>
      </c>
      <c r="BU22" s="137">
        <f>Y13</f>
        <v>0</v>
      </c>
      <c r="BV22" s="137">
        <f>Y19</f>
        <v>0</v>
      </c>
      <c r="BW22" s="137">
        <f>Y25</f>
        <v>0</v>
      </c>
      <c r="BX22" s="137">
        <f>Y31</f>
        <v>0</v>
      </c>
      <c r="BY22" s="137">
        <f>Y37</f>
        <v>0</v>
      </c>
      <c r="BZ22" s="137">
        <f>Z7</f>
        <v>0</v>
      </c>
      <c r="CA22" s="137">
        <f>Z13</f>
        <v>0</v>
      </c>
      <c r="CB22" s="137">
        <f>Z19</f>
        <v>0</v>
      </c>
      <c r="CC22" s="137">
        <f>Z25</f>
        <v>0</v>
      </c>
      <c r="CD22" s="137">
        <f>Z31</f>
        <v>0</v>
      </c>
      <c r="CE22" s="137">
        <f>Z37</f>
        <v>0</v>
      </c>
      <c r="CF22" s="137">
        <f>AA7</f>
        <v>0</v>
      </c>
      <c r="CG22" s="137">
        <f>AA13</f>
        <v>0</v>
      </c>
      <c r="CH22" s="137">
        <f>AA19</f>
        <v>0</v>
      </c>
      <c r="CI22" s="137">
        <f>AA25</f>
        <v>0</v>
      </c>
      <c r="CJ22" s="137">
        <f>AA31</f>
        <v>0</v>
      </c>
      <c r="CK22" s="137">
        <f>AA37</f>
        <v>0</v>
      </c>
    </row>
    <row r="23" spans="1:89" ht="15" customHeight="1" x14ac:dyDescent="0.25">
      <c r="A23" s="266"/>
      <c r="B23" s="269"/>
      <c r="C23" s="283">
        <v>0</v>
      </c>
      <c r="D23" s="284">
        <v>1</v>
      </c>
      <c r="E23" s="138" t="s">
        <v>75</v>
      </c>
      <c r="F23" s="285"/>
      <c r="G23" s="286"/>
      <c r="H23" s="414"/>
      <c r="I23" s="410"/>
      <c r="J23" s="271"/>
      <c r="L23" s="271"/>
      <c r="M23" s="289">
        <v>0</v>
      </c>
      <c r="N23" s="283">
        <v>1</v>
      </c>
      <c r="O23" s="284"/>
      <c r="P23" s="285"/>
      <c r="Q23" s="290"/>
      <c r="R23" s="399"/>
      <c r="S23" s="426"/>
      <c r="U23" s="271"/>
      <c r="V23" s="289">
        <v>0</v>
      </c>
      <c r="W23" s="291">
        <v>1</v>
      </c>
      <c r="X23" s="284"/>
      <c r="Y23" s="285"/>
      <c r="Z23" s="290"/>
      <c r="AA23" s="399"/>
      <c r="AB23" s="426"/>
      <c r="AD23" s="271"/>
      <c r="AE23" s="289">
        <v>0</v>
      </c>
      <c r="AF23" s="291">
        <v>1</v>
      </c>
      <c r="AG23" s="284"/>
      <c r="AH23" s="285"/>
      <c r="AI23" s="290"/>
      <c r="AJ23" s="399"/>
      <c r="AK23" s="426"/>
      <c r="AL23" s="137"/>
      <c r="AP23" s="136"/>
      <c r="AQ23" s="136"/>
      <c r="AR23" s="136"/>
      <c r="AS23" s="136"/>
      <c r="AT23" s="136"/>
      <c r="BB23" s="135">
        <f>V8</f>
        <v>0</v>
      </c>
      <c r="BC23" s="135">
        <f>V14</f>
        <v>0</v>
      </c>
      <c r="BD23" s="135">
        <f>V20</f>
        <v>0</v>
      </c>
      <c r="BE23" s="135">
        <f>V26</f>
        <v>0</v>
      </c>
      <c r="BF23" s="135">
        <f>V32</f>
        <v>0</v>
      </c>
      <c r="BG23" s="137">
        <f>V38</f>
        <v>0</v>
      </c>
      <c r="BH23" s="265">
        <f>W8</f>
        <v>1</v>
      </c>
      <c r="BI23" s="265">
        <f>W14</f>
        <v>1</v>
      </c>
      <c r="BJ23" s="265">
        <f>W20</f>
        <v>1</v>
      </c>
      <c r="BK23" s="265">
        <f>W26</f>
        <v>1</v>
      </c>
      <c r="BL23" s="265">
        <f>W32</f>
        <v>1</v>
      </c>
      <c r="BM23" s="265">
        <f>W38</f>
        <v>1</v>
      </c>
      <c r="BN23" s="137">
        <f>X8</f>
        <v>0</v>
      </c>
      <c r="BO23" s="137">
        <f>X14</f>
        <v>0</v>
      </c>
      <c r="BP23" s="137">
        <f>X20</f>
        <v>0</v>
      </c>
      <c r="BQ23" s="137">
        <f>X26</f>
        <v>0</v>
      </c>
      <c r="BR23" s="137">
        <f>X32</f>
        <v>0</v>
      </c>
      <c r="BS23" s="137">
        <f>X38</f>
        <v>0</v>
      </c>
      <c r="BT23" s="137">
        <f>Y8</f>
        <v>0</v>
      </c>
      <c r="BU23" s="137">
        <f>Y14</f>
        <v>0</v>
      </c>
      <c r="BV23" s="137">
        <f>Y20</f>
        <v>0</v>
      </c>
      <c r="BW23" s="137">
        <f>Y26</f>
        <v>0</v>
      </c>
      <c r="BX23" s="137">
        <f>Y32</f>
        <v>0</v>
      </c>
      <c r="BY23" s="137">
        <f>Y38</f>
        <v>0</v>
      </c>
      <c r="BZ23" s="137">
        <f>Z8</f>
        <v>0</v>
      </c>
      <c r="CA23" s="137">
        <f>Z14</f>
        <v>0</v>
      </c>
      <c r="CB23" s="137">
        <f>Z20</f>
        <v>0</v>
      </c>
      <c r="CC23" s="137">
        <f>Z26</f>
        <v>0</v>
      </c>
      <c r="CD23" s="137">
        <f>Z32</f>
        <v>0</v>
      </c>
      <c r="CE23" s="137">
        <f>Z38</f>
        <v>0</v>
      </c>
      <c r="CF23" s="137">
        <f>AA8</f>
        <v>0</v>
      </c>
      <c r="CG23" s="137">
        <f>AA14</f>
        <v>0</v>
      </c>
      <c r="CH23" s="137">
        <f>AA20</f>
        <v>0</v>
      </c>
      <c r="CI23" s="137">
        <f>AA26</f>
        <v>0</v>
      </c>
      <c r="CJ23" s="137">
        <f>AA32</f>
        <v>0</v>
      </c>
      <c r="CK23" s="137">
        <f>AA38</f>
        <v>0</v>
      </c>
    </row>
    <row r="24" spans="1:89" ht="15" customHeight="1" x14ac:dyDescent="0.25">
      <c r="A24" s="266"/>
      <c r="B24" s="269"/>
      <c r="C24" s="283">
        <f>C23</f>
        <v>0</v>
      </c>
      <c r="D24" s="284">
        <v>1</v>
      </c>
      <c r="E24" s="138" t="s">
        <v>75</v>
      </c>
      <c r="F24" s="285"/>
      <c r="G24" s="286"/>
      <c r="H24" s="414"/>
      <c r="I24" s="410"/>
      <c r="J24" s="271"/>
      <c r="L24" s="271"/>
      <c r="M24" s="294">
        <f>M23</f>
        <v>0</v>
      </c>
      <c r="N24" s="283">
        <v>1</v>
      </c>
      <c r="O24" s="284"/>
      <c r="P24" s="285"/>
      <c r="Q24" s="290"/>
      <c r="R24" s="399"/>
      <c r="S24" s="426"/>
      <c r="U24" s="271"/>
      <c r="V24" s="294">
        <f>V23</f>
        <v>0</v>
      </c>
      <c r="W24" s="295">
        <v>1</v>
      </c>
      <c r="X24" s="284"/>
      <c r="Y24" s="285"/>
      <c r="Z24" s="290"/>
      <c r="AA24" s="399"/>
      <c r="AB24" s="426"/>
      <c r="AD24" s="271"/>
      <c r="AE24" s="294">
        <f>AE23</f>
        <v>0</v>
      </c>
      <c r="AF24" s="295">
        <v>1</v>
      </c>
      <c r="AG24" s="284"/>
      <c r="AH24" s="285"/>
      <c r="AI24" s="290"/>
      <c r="AJ24" s="399"/>
      <c r="AK24" s="426"/>
      <c r="AL24" s="137"/>
      <c r="AP24" s="136"/>
      <c r="AQ24" s="136"/>
      <c r="AR24" s="136"/>
      <c r="AS24" s="136"/>
      <c r="AT24" s="136"/>
      <c r="BB24" s="135"/>
      <c r="BC24" s="135"/>
      <c r="BD24" s="135"/>
      <c r="BE24" s="135"/>
      <c r="BF24" s="135"/>
      <c r="BG24" s="135"/>
      <c r="BH24" s="304"/>
      <c r="BI24" s="304"/>
      <c r="BJ24" s="304"/>
      <c r="BK24" s="265"/>
      <c r="BL24" s="265"/>
      <c r="BM24" s="265"/>
    </row>
    <row r="25" spans="1:89" ht="15" customHeight="1" x14ac:dyDescent="0.25">
      <c r="A25" s="266"/>
      <c r="B25" s="269"/>
      <c r="C25" s="283">
        <f>C23</f>
        <v>0</v>
      </c>
      <c r="D25" s="284">
        <v>1</v>
      </c>
      <c r="E25" s="138" t="s">
        <v>75</v>
      </c>
      <c r="F25" s="285"/>
      <c r="G25" s="286"/>
      <c r="H25" s="414"/>
      <c r="I25" s="410"/>
      <c r="J25" s="271"/>
      <c r="L25" s="271"/>
      <c r="M25" s="294">
        <f>M23</f>
        <v>0</v>
      </c>
      <c r="N25" s="291">
        <v>1</v>
      </c>
      <c r="O25" s="284"/>
      <c r="P25" s="285"/>
      <c r="Q25" s="290"/>
      <c r="R25" s="399"/>
      <c r="S25" s="426"/>
      <c r="U25" s="271"/>
      <c r="V25" s="294">
        <f>V23</f>
        <v>0</v>
      </c>
      <c r="W25" s="295">
        <v>1</v>
      </c>
      <c r="X25" s="284"/>
      <c r="Y25" s="285"/>
      <c r="Z25" s="290"/>
      <c r="AA25" s="399"/>
      <c r="AB25" s="426"/>
      <c r="AD25" s="271"/>
      <c r="AE25" s="294">
        <f>AE23</f>
        <v>0</v>
      </c>
      <c r="AF25" s="295">
        <v>1</v>
      </c>
      <c r="AG25" s="284"/>
      <c r="AH25" s="285"/>
      <c r="AI25" s="290"/>
      <c r="AJ25" s="399"/>
      <c r="AK25" s="426"/>
      <c r="AL25" s="137"/>
      <c r="AP25" s="136"/>
      <c r="AQ25" s="136"/>
      <c r="AR25" s="136"/>
      <c r="AS25" s="136"/>
      <c r="AT25" s="136"/>
      <c r="BB25" s="135"/>
      <c r="BC25" s="135"/>
      <c r="BD25" s="135"/>
      <c r="BE25" s="135"/>
      <c r="BF25" s="135"/>
      <c r="BG25" s="135"/>
      <c r="BH25" s="304"/>
      <c r="BI25" s="304"/>
      <c r="BJ25" s="304"/>
      <c r="BK25" s="265"/>
      <c r="BL25" s="265"/>
      <c r="BM25" s="265"/>
    </row>
    <row r="26" spans="1:89" ht="15" customHeight="1" x14ac:dyDescent="0.25">
      <c r="A26" s="266"/>
      <c r="B26" s="269"/>
      <c r="C26" s="298"/>
      <c r="D26" s="298"/>
      <c r="E26" s="299"/>
      <c r="F26" s="271"/>
      <c r="G26" s="271"/>
      <c r="H26" s="402"/>
      <c r="I26" s="412"/>
      <c r="J26" s="271"/>
      <c r="L26" s="271"/>
      <c r="M26" s="294">
        <f>M23</f>
        <v>0</v>
      </c>
      <c r="N26" s="291">
        <v>1</v>
      </c>
      <c r="O26" s="284"/>
      <c r="P26" s="285"/>
      <c r="Q26" s="290"/>
      <c r="R26" s="399"/>
      <c r="S26" s="426"/>
      <c r="U26" s="271"/>
      <c r="V26" s="294">
        <f>V23</f>
        <v>0</v>
      </c>
      <c r="W26" s="295">
        <v>1</v>
      </c>
      <c r="X26" s="284"/>
      <c r="Y26" s="285"/>
      <c r="Z26" s="290"/>
      <c r="AA26" s="399"/>
      <c r="AB26" s="426"/>
      <c r="AD26" s="271"/>
      <c r="AE26" s="294">
        <f>AE23</f>
        <v>0</v>
      </c>
      <c r="AF26" s="295">
        <v>1</v>
      </c>
      <c r="AG26" s="284"/>
      <c r="AH26" s="285"/>
      <c r="AI26" s="290"/>
      <c r="AJ26" s="399"/>
      <c r="AK26" s="426"/>
      <c r="AL26" s="137"/>
      <c r="AP26" s="136"/>
      <c r="AQ26" s="136"/>
      <c r="AR26" s="136"/>
      <c r="AS26" s="136"/>
      <c r="AT26" s="136"/>
      <c r="BB26" s="135"/>
      <c r="BC26" s="135"/>
      <c r="BD26" s="135"/>
      <c r="BE26" s="135"/>
      <c r="BF26" s="135"/>
      <c r="BG26" s="135"/>
      <c r="BH26" s="304"/>
      <c r="BI26" s="304"/>
      <c r="BJ26" s="304"/>
      <c r="BK26" s="304"/>
      <c r="BL26" s="304"/>
      <c r="BM26" s="265"/>
    </row>
    <row r="27" spans="1:89" ht="15" customHeight="1" x14ac:dyDescent="0.25">
      <c r="A27" s="266"/>
      <c r="B27" s="269"/>
      <c r="C27" s="305"/>
      <c r="D27" s="271"/>
      <c r="E27" s="271"/>
      <c r="F27" s="271"/>
      <c r="G27" s="271"/>
      <c r="H27" s="402"/>
      <c r="I27" s="411"/>
      <c r="J27" s="271"/>
      <c r="L27" s="305" t="s">
        <v>155</v>
      </c>
      <c r="M27" s="463">
        <f>SUMPRODUCT(M23:M26,N23:N26)</f>
        <v>0</v>
      </c>
      <c r="N27" s="463"/>
      <c r="O27" s="302"/>
      <c r="P27" s="301"/>
      <c r="Q27" s="301"/>
      <c r="R27" s="420"/>
      <c r="S27" s="423"/>
      <c r="U27" s="305" t="s">
        <v>155</v>
      </c>
      <c r="V27" s="463">
        <f>SUMPRODUCT(V23:V26,W23:W26)</f>
        <v>0</v>
      </c>
      <c r="W27" s="463"/>
      <c r="X27" s="302"/>
      <c r="Y27" s="301"/>
      <c r="Z27" s="301"/>
      <c r="AA27" s="420"/>
      <c r="AB27" s="423"/>
      <c r="AD27" s="305" t="s">
        <v>155</v>
      </c>
      <c r="AE27" s="463">
        <f>SUMPRODUCT(AE23:AE26,AF23:AF26)</f>
        <v>0</v>
      </c>
      <c r="AF27" s="463"/>
      <c r="AG27" s="302"/>
      <c r="AH27" s="301"/>
      <c r="AI27" s="301"/>
      <c r="AJ27" s="420"/>
      <c r="AK27" s="423"/>
      <c r="AL27" s="137"/>
      <c r="AP27" s="136"/>
      <c r="AQ27" s="136"/>
      <c r="AR27" s="136"/>
      <c r="AS27" s="136"/>
      <c r="AT27" s="136"/>
      <c r="BB27" s="135"/>
      <c r="BC27" s="135"/>
      <c r="BD27" s="135"/>
      <c r="BE27" s="135"/>
      <c r="BF27" s="135"/>
      <c r="BG27" s="135"/>
      <c r="BH27" s="304"/>
      <c r="BI27" s="304"/>
      <c r="BJ27" s="304"/>
      <c r="BK27" s="304"/>
      <c r="BL27" s="304"/>
      <c r="BM27" s="265"/>
    </row>
    <row r="28" spans="1:89" ht="15" customHeight="1" x14ac:dyDescent="0.25">
      <c r="A28" s="266"/>
      <c r="B28" s="269" t="s">
        <v>155</v>
      </c>
      <c r="C28" s="273" t="s">
        <v>148</v>
      </c>
      <c r="D28" s="274" t="s">
        <v>149</v>
      </c>
      <c r="E28" s="275"/>
      <c r="F28" s="275" t="s">
        <v>93</v>
      </c>
      <c r="G28" s="276" t="s">
        <v>137</v>
      </c>
      <c r="H28" s="413" t="s">
        <v>138</v>
      </c>
      <c r="I28" s="409" t="s">
        <v>329</v>
      </c>
      <c r="J28" s="271"/>
      <c r="K28" s="266"/>
      <c r="L28" s="269"/>
      <c r="M28" s="316" t="s">
        <v>148</v>
      </c>
      <c r="N28" s="316" t="s">
        <v>149</v>
      </c>
      <c r="O28" s="279" t="s">
        <v>90</v>
      </c>
      <c r="P28" s="280" t="s">
        <v>93</v>
      </c>
      <c r="Q28" s="281" t="s">
        <v>137</v>
      </c>
      <c r="R28" s="400" t="s">
        <v>138</v>
      </c>
      <c r="S28" s="421" t="s">
        <v>329</v>
      </c>
      <c r="U28" s="269"/>
      <c r="V28" s="316" t="s">
        <v>148</v>
      </c>
      <c r="W28" s="316" t="s">
        <v>149</v>
      </c>
      <c r="X28" s="279" t="s">
        <v>90</v>
      </c>
      <c r="Y28" s="280" t="s">
        <v>93</v>
      </c>
      <c r="Z28" s="281" t="s">
        <v>137</v>
      </c>
      <c r="AA28" s="400" t="s">
        <v>138</v>
      </c>
      <c r="AB28" s="421" t="s">
        <v>329</v>
      </c>
      <c r="AD28" s="269"/>
      <c r="AE28" s="316" t="s">
        <v>148</v>
      </c>
      <c r="AF28" s="316" t="s">
        <v>149</v>
      </c>
      <c r="AG28" s="279" t="s">
        <v>90</v>
      </c>
      <c r="AH28" s="280" t="s">
        <v>93</v>
      </c>
      <c r="AI28" s="281" t="s">
        <v>137</v>
      </c>
      <c r="AJ28" s="400" t="s">
        <v>138</v>
      </c>
      <c r="AK28" s="421" t="s">
        <v>329</v>
      </c>
      <c r="AL28" s="137"/>
      <c r="AP28" s="136"/>
      <c r="AQ28" s="136"/>
      <c r="AR28" s="136"/>
      <c r="AS28" s="136"/>
      <c r="AT28" s="136"/>
      <c r="BB28" s="135">
        <f>AE5</f>
        <v>0</v>
      </c>
      <c r="BC28" s="135">
        <f>AE11</f>
        <v>0</v>
      </c>
      <c r="BD28" s="135">
        <f>AE17</f>
        <v>0</v>
      </c>
      <c r="BE28" s="135">
        <f>AE23</f>
        <v>0</v>
      </c>
      <c r="BF28" s="135">
        <f>AE29</f>
        <v>0</v>
      </c>
      <c r="BG28" s="137">
        <f>AE35</f>
        <v>0</v>
      </c>
      <c r="BH28" s="265">
        <f>AF5</f>
        <v>1</v>
      </c>
      <c r="BI28" s="265">
        <f>AF11</f>
        <v>1</v>
      </c>
      <c r="BJ28" s="265">
        <f>AF17</f>
        <v>1</v>
      </c>
      <c r="BK28" s="265">
        <f>AF23</f>
        <v>1</v>
      </c>
      <c r="BL28" s="265">
        <f>AF29</f>
        <v>1</v>
      </c>
      <c r="BM28" s="265">
        <f>AF35</f>
        <v>1</v>
      </c>
      <c r="BN28" s="137">
        <f>AG5</f>
        <v>0</v>
      </c>
      <c r="BO28" s="137">
        <f>AG11</f>
        <v>0</v>
      </c>
      <c r="BP28" s="137">
        <f>AG17</f>
        <v>0</v>
      </c>
      <c r="BQ28" s="137">
        <f>AG23</f>
        <v>0</v>
      </c>
      <c r="BR28" s="137">
        <f>AG29</f>
        <v>0</v>
      </c>
      <c r="BS28" s="137">
        <f>AG35</f>
        <v>0</v>
      </c>
      <c r="BT28" s="137">
        <f>AH5</f>
        <v>0</v>
      </c>
      <c r="BU28" s="137">
        <f>AH11</f>
        <v>0</v>
      </c>
      <c r="BV28" s="137">
        <f>AH17</f>
        <v>0</v>
      </c>
      <c r="BW28" s="137">
        <f>AH23</f>
        <v>0</v>
      </c>
      <c r="BX28" s="137">
        <f>AH29</f>
        <v>0</v>
      </c>
      <c r="BY28" s="137">
        <f>AH35</f>
        <v>0</v>
      </c>
      <c r="BZ28" s="137">
        <f>AI5</f>
        <v>0</v>
      </c>
      <c r="CA28" s="137">
        <f>AI11</f>
        <v>0</v>
      </c>
      <c r="CB28" s="137">
        <f>AI17</f>
        <v>0</v>
      </c>
      <c r="CC28" s="137">
        <f>AI23</f>
        <v>0</v>
      </c>
      <c r="CD28" s="137">
        <f>AI29</f>
        <v>0</v>
      </c>
      <c r="CE28" s="137">
        <f>AI35</f>
        <v>0</v>
      </c>
      <c r="CF28" s="137">
        <f>AJ5</f>
        <v>0</v>
      </c>
      <c r="CG28" s="137">
        <f>AJ11</f>
        <v>0</v>
      </c>
      <c r="CH28" s="137">
        <f>AJ17</f>
        <v>0</v>
      </c>
      <c r="CI28" s="137">
        <f>AJ23</f>
        <v>0</v>
      </c>
      <c r="CJ28" s="137">
        <f>AJ29</f>
        <v>0</v>
      </c>
      <c r="CK28" s="137">
        <f>AJ35</f>
        <v>0</v>
      </c>
    </row>
    <row r="29" spans="1:89" ht="15" customHeight="1" x14ac:dyDescent="0.25">
      <c r="A29" s="266"/>
      <c r="B29" s="269"/>
      <c r="C29" s="283">
        <v>0</v>
      </c>
      <c r="D29" s="284">
        <v>1</v>
      </c>
      <c r="E29" s="138" t="s">
        <v>75</v>
      </c>
      <c r="F29" s="285"/>
      <c r="G29" s="286"/>
      <c r="H29" s="414"/>
      <c r="I29" s="410"/>
      <c r="J29" s="271"/>
      <c r="K29" s="266"/>
      <c r="L29" s="269"/>
      <c r="M29" s="289">
        <v>0</v>
      </c>
      <c r="N29" s="291">
        <v>1</v>
      </c>
      <c r="O29" s="284"/>
      <c r="P29" s="285"/>
      <c r="Q29" s="290"/>
      <c r="R29" s="399"/>
      <c r="S29" s="426"/>
      <c r="U29" s="269"/>
      <c r="V29" s="289">
        <v>0</v>
      </c>
      <c r="W29" s="291">
        <v>1</v>
      </c>
      <c r="X29" s="284"/>
      <c r="Y29" s="285"/>
      <c r="Z29" s="290"/>
      <c r="AA29" s="399"/>
      <c r="AB29" s="426"/>
      <c r="AD29" s="269"/>
      <c r="AE29" s="289">
        <v>0</v>
      </c>
      <c r="AF29" s="291">
        <v>1</v>
      </c>
      <c r="AG29" s="284"/>
      <c r="AH29" s="285"/>
      <c r="AI29" s="290"/>
      <c r="AJ29" s="399"/>
      <c r="AK29" s="426"/>
      <c r="AL29" s="137"/>
      <c r="AP29" s="136"/>
      <c r="AQ29" s="136"/>
      <c r="AR29" s="136"/>
      <c r="AS29" s="136"/>
      <c r="AT29" s="136"/>
      <c r="BB29" s="135">
        <f>AE6</f>
        <v>0</v>
      </c>
      <c r="BC29" s="135">
        <f>AE12</f>
        <v>0</v>
      </c>
      <c r="BD29" s="135">
        <f>AE18</f>
        <v>0</v>
      </c>
      <c r="BE29" s="135">
        <f>AE24</f>
        <v>0</v>
      </c>
      <c r="BF29" s="135">
        <f>AE30</f>
        <v>0</v>
      </c>
      <c r="BG29" s="137">
        <f>AE36</f>
        <v>0</v>
      </c>
      <c r="BH29" s="265">
        <f>AF6</f>
        <v>1</v>
      </c>
      <c r="BI29" s="265">
        <f>AF12</f>
        <v>1</v>
      </c>
      <c r="BJ29" s="265">
        <f>AF18</f>
        <v>1</v>
      </c>
      <c r="BK29" s="265">
        <f>AF24</f>
        <v>1</v>
      </c>
      <c r="BL29" s="265">
        <f>AF30</f>
        <v>1</v>
      </c>
      <c r="BM29" s="265">
        <f>AF36</f>
        <v>1</v>
      </c>
      <c r="BN29" s="137">
        <f>AG6</f>
        <v>0</v>
      </c>
      <c r="BO29" s="137">
        <f>AG12</f>
        <v>0</v>
      </c>
      <c r="BP29" s="137">
        <f>AG18</f>
        <v>0</v>
      </c>
      <c r="BQ29" s="137">
        <f>AG24</f>
        <v>0</v>
      </c>
      <c r="BR29" s="137">
        <f>AG30</f>
        <v>0</v>
      </c>
      <c r="BS29" s="137">
        <f>AG36</f>
        <v>0</v>
      </c>
      <c r="BT29" s="137">
        <f>AH6</f>
        <v>0</v>
      </c>
      <c r="BU29" s="137">
        <f>AH12</f>
        <v>0</v>
      </c>
      <c r="BV29" s="137">
        <f>AH18</f>
        <v>0</v>
      </c>
      <c r="BW29" s="137">
        <f>AH24</f>
        <v>0</v>
      </c>
      <c r="BX29" s="137">
        <f>AH30</f>
        <v>0</v>
      </c>
      <c r="BY29" s="137">
        <f>AH36</f>
        <v>0</v>
      </c>
      <c r="BZ29" s="137">
        <f>AI6</f>
        <v>0</v>
      </c>
      <c r="CA29" s="137">
        <f>AI12</f>
        <v>0</v>
      </c>
      <c r="CB29" s="137">
        <f>AI18</f>
        <v>0</v>
      </c>
      <c r="CC29" s="137">
        <f>AI24</f>
        <v>0</v>
      </c>
      <c r="CD29" s="137">
        <f>AI30</f>
        <v>0</v>
      </c>
      <c r="CE29" s="137">
        <f>AI36</f>
        <v>0</v>
      </c>
      <c r="CF29" s="137">
        <f>AJ6</f>
        <v>0</v>
      </c>
      <c r="CG29" s="137">
        <f>AJ12</f>
        <v>0</v>
      </c>
      <c r="CH29" s="137">
        <f>AJ18</f>
        <v>0</v>
      </c>
      <c r="CI29" s="137">
        <f>AJ24</f>
        <v>0</v>
      </c>
      <c r="CJ29" s="137">
        <f>AJ30</f>
        <v>0</v>
      </c>
      <c r="CK29" s="137">
        <f>AJ36</f>
        <v>0</v>
      </c>
    </row>
    <row r="30" spans="1:89" ht="15" customHeight="1" x14ac:dyDescent="0.25">
      <c r="A30" s="266"/>
      <c r="B30" s="269"/>
      <c r="C30" s="283">
        <f>C29</f>
        <v>0</v>
      </c>
      <c r="D30" s="284">
        <v>1</v>
      </c>
      <c r="E30" s="138" t="s">
        <v>75</v>
      </c>
      <c r="F30" s="285"/>
      <c r="G30" s="286"/>
      <c r="H30" s="414"/>
      <c r="I30" s="410"/>
      <c r="J30" s="271"/>
      <c r="K30" s="266"/>
      <c r="L30" s="269"/>
      <c r="M30" s="294">
        <f>M29</f>
        <v>0</v>
      </c>
      <c r="N30" s="295">
        <v>1</v>
      </c>
      <c r="O30" s="284"/>
      <c r="P30" s="285"/>
      <c r="Q30" s="290"/>
      <c r="R30" s="399"/>
      <c r="S30" s="426"/>
      <c r="U30" s="269"/>
      <c r="V30" s="294">
        <f>V29</f>
        <v>0</v>
      </c>
      <c r="W30" s="295">
        <v>1</v>
      </c>
      <c r="X30" s="284"/>
      <c r="Y30" s="285"/>
      <c r="Z30" s="290"/>
      <c r="AA30" s="399"/>
      <c r="AB30" s="426"/>
      <c r="AD30" s="269"/>
      <c r="AE30" s="294">
        <f>AE29</f>
        <v>0</v>
      </c>
      <c r="AF30" s="295">
        <v>1</v>
      </c>
      <c r="AG30" s="284"/>
      <c r="AH30" s="285"/>
      <c r="AI30" s="290"/>
      <c r="AJ30" s="399"/>
      <c r="AK30" s="426"/>
      <c r="AL30" s="137"/>
      <c r="AP30" s="136"/>
      <c r="AQ30" s="136"/>
      <c r="AR30" s="136"/>
      <c r="AS30" s="136"/>
      <c r="AT30" s="136"/>
      <c r="BB30" s="135">
        <f>AE7</f>
        <v>0</v>
      </c>
      <c r="BC30" s="135">
        <f>AE13</f>
        <v>0</v>
      </c>
      <c r="BD30" s="135">
        <f>AE19</f>
        <v>0</v>
      </c>
      <c r="BE30" s="135">
        <f>AE25</f>
        <v>0</v>
      </c>
      <c r="BF30" s="135">
        <f>AE31</f>
        <v>0</v>
      </c>
      <c r="BG30" s="137">
        <f>AE37</f>
        <v>0</v>
      </c>
      <c r="BH30" s="265">
        <f>AF7</f>
        <v>1</v>
      </c>
      <c r="BI30" s="265">
        <f>AF13</f>
        <v>1</v>
      </c>
      <c r="BJ30" s="265">
        <f>AF19</f>
        <v>1</v>
      </c>
      <c r="BK30" s="265">
        <f>AF25</f>
        <v>1</v>
      </c>
      <c r="BL30" s="265">
        <f>AF31</f>
        <v>1</v>
      </c>
      <c r="BM30" s="265">
        <f>AF37</f>
        <v>1</v>
      </c>
      <c r="BN30" s="137">
        <f>AG7</f>
        <v>0</v>
      </c>
      <c r="BO30" s="137">
        <f>AG13</f>
        <v>0</v>
      </c>
      <c r="BP30" s="137">
        <f>AG19</f>
        <v>0</v>
      </c>
      <c r="BQ30" s="137">
        <f>AG25</f>
        <v>0</v>
      </c>
      <c r="BR30" s="137">
        <f>AG31</f>
        <v>0</v>
      </c>
      <c r="BS30" s="137">
        <f>AG37</f>
        <v>0</v>
      </c>
      <c r="BT30" s="137">
        <f>AH7</f>
        <v>0</v>
      </c>
      <c r="BU30" s="137">
        <f>AH13</f>
        <v>0</v>
      </c>
      <c r="BV30" s="137">
        <f>AH19</f>
        <v>0</v>
      </c>
      <c r="BW30" s="137">
        <f>AH25</f>
        <v>0</v>
      </c>
      <c r="BX30" s="137">
        <f>AH31</f>
        <v>0</v>
      </c>
      <c r="BY30" s="137">
        <f>AH37</f>
        <v>0</v>
      </c>
      <c r="BZ30" s="137">
        <f>AI7</f>
        <v>0</v>
      </c>
      <c r="CA30" s="137">
        <f>AI13</f>
        <v>0</v>
      </c>
      <c r="CB30" s="137">
        <f>AI19</f>
        <v>0</v>
      </c>
      <c r="CC30" s="137">
        <f>AI25</f>
        <v>0</v>
      </c>
      <c r="CD30" s="137">
        <f>AI31</f>
        <v>0</v>
      </c>
      <c r="CE30" s="137">
        <f>AI37</f>
        <v>0</v>
      </c>
      <c r="CF30" s="137">
        <f>AJ7</f>
        <v>0</v>
      </c>
      <c r="CG30" s="137">
        <f>AJ13</f>
        <v>0</v>
      </c>
      <c r="CH30" s="137">
        <f>AJ19</f>
        <v>0</v>
      </c>
      <c r="CI30" s="137">
        <f>AJ25</f>
        <v>0</v>
      </c>
      <c r="CJ30" s="137">
        <f>AJ31</f>
        <v>0</v>
      </c>
      <c r="CK30" s="137">
        <f>AJ37</f>
        <v>0</v>
      </c>
    </row>
    <row r="31" spans="1:89" ht="15" customHeight="1" x14ac:dyDescent="0.25">
      <c r="A31" s="266"/>
      <c r="B31" s="269"/>
      <c r="C31" s="283">
        <f>C29</f>
        <v>0</v>
      </c>
      <c r="D31" s="284">
        <v>1</v>
      </c>
      <c r="E31" s="138" t="s">
        <v>75</v>
      </c>
      <c r="F31" s="285"/>
      <c r="G31" s="286"/>
      <c r="H31" s="414"/>
      <c r="I31" s="410"/>
      <c r="J31" s="271"/>
      <c r="K31" s="266"/>
      <c r="L31" s="269"/>
      <c r="M31" s="294">
        <f>M29</f>
        <v>0</v>
      </c>
      <c r="N31" s="295">
        <v>1</v>
      </c>
      <c r="O31" s="284"/>
      <c r="P31" s="285"/>
      <c r="Q31" s="290"/>
      <c r="R31" s="399"/>
      <c r="S31" s="426"/>
      <c r="U31" s="269"/>
      <c r="V31" s="294">
        <f>V29</f>
        <v>0</v>
      </c>
      <c r="W31" s="295">
        <v>1</v>
      </c>
      <c r="X31" s="284"/>
      <c r="Y31" s="285"/>
      <c r="Z31" s="290"/>
      <c r="AA31" s="399"/>
      <c r="AB31" s="426"/>
      <c r="AD31" s="269"/>
      <c r="AE31" s="294">
        <f>AE29</f>
        <v>0</v>
      </c>
      <c r="AF31" s="295">
        <v>1</v>
      </c>
      <c r="AG31" s="284"/>
      <c r="AH31" s="285"/>
      <c r="AI31" s="290"/>
      <c r="AJ31" s="399"/>
      <c r="AK31" s="426"/>
      <c r="AL31" s="137"/>
      <c r="AP31" s="136"/>
      <c r="AQ31" s="136"/>
      <c r="AR31" s="136"/>
      <c r="AS31" s="136"/>
      <c r="AT31" s="136"/>
      <c r="BB31" s="135">
        <f>AE8</f>
        <v>0</v>
      </c>
      <c r="BC31" s="135">
        <f>AE14</f>
        <v>0</v>
      </c>
      <c r="BD31" s="135">
        <f>AE20</f>
        <v>0</v>
      </c>
      <c r="BE31" s="135">
        <f>AE26</f>
        <v>0</v>
      </c>
      <c r="BF31" s="135">
        <f>AE32</f>
        <v>0</v>
      </c>
      <c r="BG31" s="137">
        <f>AE38</f>
        <v>0</v>
      </c>
      <c r="BH31" s="265">
        <f>AF8</f>
        <v>1</v>
      </c>
      <c r="BI31" s="265">
        <f>AF14</f>
        <v>1</v>
      </c>
      <c r="BJ31" s="265">
        <f>AF20</f>
        <v>1</v>
      </c>
      <c r="BK31" s="265">
        <f>AF26</f>
        <v>1</v>
      </c>
      <c r="BL31" s="265">
        <f>AF32</f>
        <v>1</v>
      </c>
      <c r="BM31" s="265">
        <f>AF38</f>
        <v>1</v>
      </c>
      <c r="BN31" s="137">
        <f>AG8</f>
        <v>0</v>
      </c>
      <c r="BO31" s="137">
        <f>AG14</f>
        <v>0</v>
      </c>
      <c r="BP31" s="137">
        <f>AG20</f>
        <v>0</v>
      </c>
      <c r="BQ31" s="137">
        <f>AG26</f>
        <v>0</v>
      </c>
      <c r="BR31" s="137">
        <f>AG32</f>
        <v>0</v>
      </c>
      <c r="BS31" s="137">
        <f>AG38</f>
        <v>0</v>
      </c>
      <c r="BT31" s="137">
        <f>AH8</f>
        <v>0</v>
      </c>
      <c r="BU31" s="137">
        <f>AH14</f>
        <v>0</v>
      </c>
      <c r="BV31" s="137">
        <f>AH20</f>
        <v>0</v>
      </c>
      <c r="BW31" s="137">
        <f>AH26</f>
        <v>0</v>
      </c>
      <c r="BX31" s="137">
        <f>AH32</f>
        <v>0</v>
      </c>
      <c r="BY31" s="137">
        <f>AH38</f>
        <v>0</v>
      </c>
      <c r="BZ31" s="137">
        <f>AI8</f>
        <v>0</v>
      </c>
      <c r="CA31" s="137">
        <f>AI14</f>
        <v>0</v>
      </c>
      <c r="CB31" s="137">
        <f>AI20</f>
        <v>0</v>
      </c>
      <c r="CC31" s="137">
        <f>AI26</f>
        <v>0</v>
      </c>
      <c r="CD31" s="137">
        <f>AI32</f>
        <v>0</v>
      </c>
      <c r="CE31" s="137">
        <f>AI38</f>
        <v>0</v>
      </c>
      <c r="CF31" s="137">
        <f>AJ8</f>
        <v>0</v>
      </c>
      <c r="CG31" s="137">
        <f>AJ14</f>
        <v>0</v>
      </c>
      <c r="CH31" s="137">
        <f>AJ20</f>
        <v>0</v>
      </c>
      <c r="CI31" s="137">
        <f>AJ26</f>
        <v>0</v>
      </c>
      <c r="CJ31" s="137">
        <f>AJ32</f>
        <v>0</v>
      </c>
      <c r="CK31" s="137">
        <f>AJ38</f>
        <v>0</v>
      </c>
    </row>
    <row r="32" spans="1:89" ht="15" customHeight="1" x14ac:dyDescent="0.25">
      <c r="A32" s="266"/>
      <c r="B32" s="269"/>
      <c r="C32" s="271"/>
      <c r="D32" s="271"/>
      <c r="E32" s="271"/>
      <c r="F32" s="271"/>
      <c r="G32" s="271"/>
      <c r="H32" s="402"/>
      <c r="I32" s="412"/>
      <c r="J32" s="271"/>
      <c r="K32" s="266"/>
      <c r="L32" s="269"/>
      <c r="M32" s="294">
        <f>M29</f>
        <v>0</v>
      </c>
      <c r="N32" s="295">
        <v>1</v>
      </c>
      <c r="O32" s="284"/>
      <c r="P32" s="285"/>
      <c r="Q32" s="290"/>
      <c r="R32" s="399"/>
      <c r="S32" s="426"/>
      <c r="U32" s="269"/>
      <c r="V32" s="294">
        <f>V29</f>
        <v>0</v>
      </c>
      <c r="W32" s="295">
        <v>1</v>
      </c>
      <c r="X32" s="284"/>
      <c r="Y32" s="285"/>
      <c r="Z32" s="290"/>
      <c r="AA32" s="399"/>
      <c r="AB32" s="426"/>
      <c r="AD32" s="269"/>
      <c r="AE32" s="294">
        <f>AE29</f>
        <v>0</v>
      </c>
      <c r="AF32" s="295">
        <v>1</v>
      </c>
      <c r="AG32" s="284"/>
      <c r="AH32" s="285"/>
      <c r="AI32" s="290"/>
      <c r="AJ32" s="399"/>
      <c r="AK32" s="426"/>
      <c r="AL32" s="137"/>
      <c r="AP32" s="136"/>
      <c r="AQ32" s="136"/>
      <c r="AR32" s="136"/>
      <c r="AS32" s="136"/>
      <c r="AT32" s="136"/>
      <c r="BB32" s="135"/>
      <c r="BC32" s="135"/>
      <c r="BD32" s="135"/>
      <c r="BE32" s="135"/>
      <c r="BF32" s="135"/>
      <c r="BG32" s="137"/>
      <c r="BK32" s="265"/>
      <c r="BL32" s="265"/>
      <c r="BM32" s="265"/>
    </row>
    <row r="33" spans="1:65" ht="15" customHeight="1" x14ac:dyDescent="0.25">
      <c r="A33" s="266"/>
      <c r="B33" s="269"/>
      <c r="C33" s="271"/>
      <c r="D33" s="271"/>
      <c r="E33" s="271"/>
      <c r="F33" s="271"/>
      <c r="G33" s="271"/>
      <c r="H33" s="408"/>
      <c r="I33" s="411"/>
      <c r="J33" s="271"/>
      <c r="K33" s="266"/>
      <c r="L33" s="269"/>
      <c r="M33" s="463">
        <f>SUMPRODUCT(M29:M32,N29:N32)</f>
        <v>0</v>
      </c>
      <c r="N33" s="463"/>
      <c r="O33" s="301"/>
      <c r="P33" s="301"/>
      <c r="Q33" s="302"/>
      <c r="R33" s="420"/>
      <c r="S33" s="423"/>
      <c r="U33" s="269"/>
      <c r="V33" s="463">
        <f>SUMPRODUCT(V29:V32,W29:W32)</f>
        <v>0</v>
      </c>
      <c r="W33" s="463"/>
      <c r="X33" s="301"/>
      <c r="Y33" s="301"/>
      <c r="Z33" s="302"/>
      <c r="AA33" s="420"/>
      <c r="AB33" s="423"/>
      <c r="AD33" s="269"/>
      <c r="AE33" s="463">
        <f>SUMPRODUCT(AE29:AE32,AF29:AF32)</f>
        <v>0</v>
      </c>
      <c r="AF33" s="463"/>
      <c r="AG33" s="301"/>
      <c r="AH33" s="301"/>
      <c r="AI33" s="302"/>
      <c r="AJ33" s="420"/>
      <c r="AK33" s="423"/>
      <c r="AL33" s="137"/>
      <c r="AP33" s="136"/>
      <c r="AQ33" s="136"/>
      <c r="AR33" s="136"/>
      <c r="AS33" s="136"/>
      <c r="AT33" s="136"/>
      <c r="BB33" s="135"/>
      <c r="BC33" s="135"/>
      <c r="BD33" s="135"/>
      <c r="BE33" s="135"/>
      <c r="BF33" s="135"/>
      <c r="BG33" s="137"/>
      <c r="BK33" s="265"/>
      <c r="BL33" s="265"/>
      <c r="BM33" s="265"/>
    </row>
    <row r="34" spans="1:65" ht="15" customHeight="1" x14ac:dyDescent="0.25">
      <c r="A34" s="266"/>
      <c r="B34" s="269" t="s">
        <v>156</v>
      </c>
      <c r="C34" s="273" t="s">
        <v>148</v>
      </c>
      <c r="D34" s="274" t="s">
        <v>149</v>
      </c>
      <c r="E34" s="275"/>
      <c r="F34" s="275" t="s">
        <v>93</v>
      </c>
      <c r="G34" s="276" t="s">
        <v>137</v>
      </c>
      <c r="H34" s="413" t="s">
        <v>138</v>
      </c>
      <c r="I34" s="409" t="s">
        <v>329</v>
      </c>
      <c r="J34" s="271"/>
      <c r="K34" s="266"/>
      <c r="L34" s="305" t="s">
        <v>156</v>
      </c>
      <c r="M34" s="316" t="s">
        <v>148</v>
      </c>
      <c r="N34" s="316" t="s">
        <v>149</v>
      </c>
      <c r="O34" s="279" t="s">
        <v>90</v>
      </c>
      <c r="P34" s="280" t="s">
        <v>93</v>
      </c>
      <c r="Q34" s="281" t="s">
        <v>137</v>
      </c>
      <c r="R34" s="400" t="s">
        <v>138</v>
      </c>
      <c r="S34" s="421" t="s">
        <v>329</v>
      </c>
      <c r="U34" s="305" t="s">
        <v>156</v>
      </c>
      <c r="V34" s="316" t="s">
        <v>148</v>
      </c>
      <c r="W34" s="316" t="s">
        <v>149</v>
      </c>
      <c r="X34" s="279" t="s">
        <v>90</v>
      </c>
      <c r="Y34" s="280" t="s">
        <v>93</v>
      </c>
      <c r="Z34" s="281" t="s">
        <v>137</v>
      </c>
      <c r="AA34" s="400" t="s">
        <v>138</v>
      </c>
      <c r="AB34" s="421" t="s">
        <v>329</v>
      </c>
      <c r="AD34" s="305" t="s">
        <v>156</v>
      </c>
      <c r="AE34" s="316" t="s">
        <v>148</v>
      </c>
      <c r="AF34" s="316" t="s">
        <v>149</v>
      </c>
      <c r="AG34" s="279" t="s">
        <v>90</v>
      </c>
      <c r="AH34" s="280" t="s">
        <v>93</v>
      </c>
      <c r="AI34" s="281" t="s">
        <v>137</v>
      </c>
      <c r="AJ34" s="400" t="s">
        <v>138</v>
      </c>
      <c r="AK34" s="421" t="s">
        <v>329</v>
      </c>
      <c r="AL34" s="137"/>
      <c r="AP34" s="136"/>
      <c r="AQ34" s="136"/>
      <c r="AR34" s="136"/>
      <c r="AS34" s="136"/>
      <c r="AT34" s="136"/>
      <c r="BB34" s="135"/>
      <c r="BC34" s="135"/>
      <c r="BD34" s="135"/>
      <c r="BE34" s="135"/>
      <c r="BF34" s="135"/>
      <c r="BG34" s="137"/>
      <c r="BK34" s="265"/>
      <c r="BL34" s="265"/>
      <c r="BM34" s="265"/>
    </row>
    <row r="35" spans="1:65" ht="15" customHeight="1" x14ac:dyDescent="0.25">
      <c r="A35" s="266"/>
      <c r="B35" s="269"/>
      <c r="C35" s="283">
        <v>0</v>
      </c>
      <c r="D35" s="284">
        <v>1</v>
      </c>
      <c r="E35" s="138" t="s">
        <v>75</v>
      </c>
      <c r="F35" s="285"/>
      <c r="G35" s="286"/>
      <c r="H35" s="414"/>
      <c r="I35" s="410"/>
      <c r="J35" s="271"/>
      <c r="K35" s="266"/>
      <c r="L35" s="269"/>
      <c r="M35" s="289">
        <v>0</v>
      </c>
      <c r="N35" s="291">
        <v>1</v>
      </c>
      <c r="O35" s="284"/>
      <c r="P35" s="285"/>
      <c r="Q35" s="290"/>
      <c r="R35" s="399"/>
      <c r="S35" s="426"/>
      <c r="U35" s="269"/>
      <c r="V35" s="289">
        <v>0</v>
      </c>
      <c r="W35" s="291">
        <v>1</v>
      </c>
      <c r="X35" s="284"/>
      <c r="Y35" s="285"/>
      <c r="Z35" s="290"/>
      <c r="AA35" s="399"/>
      <c r="AB35" s="426"/>
      <c r="AD35" s="269"/>
      <c r="AE35" s="289">
        <v>0</v>
      </c>
      <c r="AF35" s="291">
        <v>1</v>
      </c>
      <c r="AG35" s="284"/>
      <c r="AH35" s="285"/>
      <c r="AI35" s="290"/>
      <c r="AJ35" s="399"/>
      <c r="AK35" s="426"/>
      <c r="AL35" s="137"/>
      <c r="AP35" s="136"/>
      <c r="AQ35" s="136"/>
      <c r="AR35" s="136"/>
      <c r="AS35" s="136"/>
      <c r="AT35" s="136"/>
      <c r="BB35" s="135"/>
      <c r="BC35" s="135"/>
      <c r="BD35" s="135"/>
      <c r="BE35" s="135"/>
      <c r="BF35" s="135"/>
      <c r="BG35" s="137"/>
      <c r="BK35" s="265"/>
      <c r="BL35" s="265"/>
      <c r="BM35" s="265"/>
    </row>
    <row r="36" spans="1:65" ht="15" customHeight="1" x14ac:dyDescent="0.25">
      <c r="A36" s="266"/>
      <c r="B36" s="269"/>
      <c r="C36" s="283">
        <f>C35</f>
        <v>0</v>
      </c>
      <c r="D36" s="284">
        <v>1</v>
      </c>
      <c r="E36" s="138" t="s">
        <v>75</v>
      </c>
      <c r="F36" s="285"/>
      <c r="G36" s="286"/>
      <c r="H36" s="414"/>
      <c r="I36" s="410"/>
      <c r="J36" s="271"/>
      <c r="K36" s="266"/>
      <c r="L36" s="269"/>
      <c r="M36" s="294">
        <f>M35</f>
        <v>0</v>
      </c>
      <c r="N36" s="295">
        <v>1</v>
      </c>
      <c r="O36" s="284"/>
      <c r="P36" s="285"/>
      <c r="Q36" s="290"/>
      <c r="R36" s="399"/>
      <c r="S36" s="426"/>
      <c r="U36" s="269"/>
      <c r="V36" s="294">
        <f>V35</f>
        <v>0</v>
      </c>
      <c r="W36" s="295">
        <v>1</v>
      </c>
      <c r="X36" s="284"/>
      <c r="Y36" s="285"/>
      <c r="Z36" s="290"/>
      <c r="AA36" s="399"/>
      <c r="AB36" s="426"/>
      <c r="AD36" s="269"/>
      <c r="AE36" s="294">
        <f>AE35</f>
        <v>0</v>
      </c>
      <c r="AF36" s="295">
        <v>1</v>
      </c>
      <c r="AG36" s="284"/>
      <c r="AH36" s="285"/>
      <c r="AI36" s="290"/>
      <c r="AJ36" s="399"/>
      <c r="AK36" s="426"/>
      <c r="AL36" s="137"/>
      <c r="AP36" s="136"/>
      <c r="AQ36" s="136"/>
      <c r="AR36" s="136"/>
      <c r="AS36" s="136"/>
      <c r="AT36" s="136"/>
      <c r="BB36" s="135"/>
      <c r="BC36" s="135"/>
      <c r="BD36" s="135"/>
      <c r="BE36" s="135"/>
      <c r="BF36" s="135"/>
      <c r="BG36" s="137"/>
      <c r="BK36" s="265"/>
      <c r="BL36" s="265"/>
      <c r="BM36" s="265"/>
    </row>
    <row r="37" spans="1:65" ht="15" customHeight="1" x14ac:dyDescent="0.25">
      <c r="A37" s="266"/>
      <c r="B37" s="269"/>
      <c r="C37" s="283">
        <f>C35</f>
        <v>0</v>
      </c>
      <c r="D37" s="284">
        <v>1</v>
      </c>
      <c r="E37" s="138" t="s">
        <v>75</v>
      </c>
      <c r="F37" s="285"/>
      <c r="G37" s="286"/>
      <c r="H37" s="414"/>
      <c r="I37" s="410"/>
      <c r="J37" s="271"/>
      <c r="K37" s="266"/>
      <c r="L37" s="269"/>
      <c r="M37" s="294">
        <f>M35</f>
        <v>0</v>
      </c>
      <c r="N37" s="295">
        <v>1</v>
      </c>
      <c r="O37" s="284"/>
      <c r="P37" s="285"/>
      <c r="Q37" s="290"/>
      <c r="R37" s="399"/>
      <c r="S37" s="426"/>
      <c r="U37" s="269"/>
      <c r="V37" s="294">
        <f>V35</f>
        <v>0</v>
      </c>
      <c r="W37" s="295">
        <v>1</v>
      </c>
      <c r="X37" s="284"/>
      <c r="Y37" s="285"/>
      <c r="Z37" s="290"/>
      <c r="AA37" s="399"/>
      <c r="AB37" s="426"/>
      <c r="AD37" s="269"/>
      <c r="AE37" s="294">
        <f>AE35</f>
        <v>0</v>
      </c>
      <c r="AF37" s="295">
        <v>1</v>
      </c>
      <c r="AG37" s="284"/>
      <c r="AH37" s="285"/>
      <c r="AI37" s="290"/>
      <c r="AJ37" s="399"/>
      <c r="AK37" s="426"/>
      <c r="AL37" s="137"/>
      <c r="AP37" s="136"/>
      <c r="AQ37" s="136"/>
      <c r="AR37" s="136"/>
      <c r="AS37" s="136"/>
      <c r="AT37" s="136"/>
      <c r="BB37" s="135"/>
      <c r="BC37" s="135"/>
      <c r="BD37" s="135"/>
      <c r="BE37" s="135"/>
      <c r="BF37" s="135"/>
      <c r="BG37" s="137"/>
      <c r="BK37" s="265"/>
      <c r="BL37" s="265"/>
      <c r="BM37" s="265"/>
    </row>
    <row r="38" spans="1:65" ht="15" customHeight="1" x14ac:dyDescent="0.25">
      <c r="A38" s="266"/>
      <c r="B38" s="269"/>
      <c r="C38" s="271"/>
      <c r="D38" s="271"/>
      <c r="E38" s="271"/>
      <c r="F38" s="271"/>
      <c r="G38" s="271"/>
      <c r="H38" s="408"/>
      <c r="I38" s="412"/>
      <c r="J38" s="271"/>
      <c r="K38" s="266"/>
      <c r="L38" s="269"/>
      <c r="M38" s="294">
        <f>M35</f>
        <v>0</v>
      </c>
      <c r="N38" s="295">
        <v>1</v>
      </c>
      <c r="O38" s="284"/>
      <c r="P38" s="285"/>
      <c r="Q38" s="290"/>
      <c r="R38" s="399"/>
      <c r="S38" s="426"/>
      <c r="U38" s="269"/>
      <c r="V38" s="294">
        <f>V35</f>
        <v>0</v>
      </c>
      <c r="W38" s="295">
        <v>1</v>
      </c>
      <c r="X38" s="284"/>
      <c r="Y38" s="285"/>
      <c r="Z38" s="290"/>
      <c r="AA38" s="399"/>
      <c r="AB38" s="426"/>
      <c r="AD38" s="269"/>
      <c r="AE38" s="294">
        <f>AE35</f>
        <v>0</v>
      </c>
      <c r="AF38" s="295">
        <v>1</v>
      </c>
      <c r="AG38" s="284"/>
      <c r="AH38" s="285"/>
      <c r="AI38" s="290"/>
      <c r="AJ38" s="399"/>
      <c r="AK38" s="426"/>
      <c r="AL38" s="137"/>
      <c r="AP38" s="136"/>
      <c r="AQ38" s="136"/>
      <c r="AR38" s="136"/>
      <c r="AS38" s="136"/>
      <c r="AT38" s="136"/>
      <c r="BB38" s="135"/>
      <c r="BC38" s="135"/>
      <c r="BD38" s="135"/>
      <c r="BE38" s="135"/>
      <c r="BF38" s="135"/>
      <c r="BG38" s="137"/>
      <c r="BK38" s="265"/>
      <c r="BL38" s="265"/>
      <c r="BM38" s="265"/>
    </row>
    <row r="39" spans="1:65" ht="15" customHeight="1" x14ac:dyDescent="0.25">
      <c r="A39" s="266"/>
      <c r="B39" s="266"/>
      <c r="C39" s="266"/>
      <c r="D39" s="266"/>
      <c r="E39" s="267"/>
      <c r="F39" s="266"/>
      <c r="G39" s="266"/>
      <c r="H39" s="395"/>
      <c r="I39" s="395"/>
      <c r="K39" s="266"/>
      <c r="L39" s="269"/>
      <c r="M39" s="466">
        <f>SUMPRODUCT(M35:M38,N35:N38)</f>
        <v>0</v>
      </c>
      <c r="N39" s="466"/>
      <c r="O39" s="271"/>
      <c r="P39" s="271"/>
      <c r="Q39" s="271"/>
      <c r="R39" s="424"/>
      <c r="S39" s="425"/>
      <c r="U39" s="269"/>
      <c r="V39" s="466">
        <f>SUMPRODUCT(V35:V38,W35:W38)</f>
        <v>0</v>
      </c>
      <c r="W39" s="466"/>
      <c r="X39" s="271"/>
      <c r="Y39" s="271"/>
      <c r="Z39" s="271"/>
      <c r="AA39" s="424"/>
      <c r="AB39" s="425"/>
      <c r="AD39" s="269"/>
      <c r="AE39" s="466">
        <f>SUMPRODUCT(AE35:AE38,AF35:AF38)</f>
        <v>0</v>
      </c>
      <c r="AF39" s="466"/>
      <c r="AG39" s="271"/>
      <c r="AH39" s="271"/>
      <c r="AI39" s="271"/>
      <c r="AJ39" s="424"/>
      <c r="AK39" s="425"/>
      <c r="AL39" s="137"/>
      <c r="AP39" s="136"/>
      <c r="AQ39" s="136"/>
      <c r="AR39" s="136"/>
      <c r="AS39" s="136"/>
      <c r="AT39" s="136"/>
      <c r="BB39" s="135"/>
      <c r="BC39" s="135"/>
      <c r="BD39" s="135"/>
      <c r="BE39" s="135"/>
      <c r="BF39" s="135"/>
      <c r="BG39" s="137"/>
      <c r="BK39" s="265"/>
      <c r="BL39" s="265"/>
      <c r="BM39" s="265"/>
    </row>
    <row r="40" spans="1:65" ht="15" customHeight="1" thickBot="1" x14ac:dyDescent="0.3">
      <c r="A40" s="266"/>
      <c r="B40" s="266"/>
      <c r="C40" s="266"/>
      <c r="D40" s="266"/>
      <c r="E40" s="267"/>
      <c r="F40" s="266"/>
      <c r="G40" s="266"/>
      <c r="H40" s="266"/>
      <c r="I40" s="266"/>
      <c r="J40" s="266"/>
      <c r="K40" s="266"/>
      <c r="L40" s="266"/>
      <c r="M40" s="266"/>
      <c r="N40" s="266"/>
      <c r="O40" s="266"/>
      <c r="P40" s="266"/>
      <c r="AP40" s="136"/>
      <c r="AQ40" s="136"/>
      <c r="BB40" s="135"/>
      <c r="BC40" s="135"/>
    </row>
    <row r="41" spans="1:65" ht="69" customHeight="1" thickTop="1" thickBot="1" x14ac:dyDescent="0.3">
      <c r="A41" s="467" t="s">
        <v>279</v>
      </c>
      <c r="B41" s="468"/>
      <c r="C41" s="468"/>
      <c r="D41" s="468"/>
      <c r="E41" s="468"/>
      <c r="F41" s="468"/>
      <c r="G41" s="468"/>
      <c r="H41" s="468"/>
      <c r="I41" s="468"/>
      <c r="J41" s="468"/>
      <c r="K41" s="468"/>
      <c r="L41" s="468"/>
      <c r="M41" s="468"/>
      <c r="N41" s="468"/>
      <c r="O41" s="468"/>
      <c r="P41" s="468"/>
      <c r="Q41" s="468"/>
      <c r="R41" s="469"/>
      <c r="AJ41" s="137"/>
      <c r="AK41" s="137"/>
      <c r="AP41" s="136"/>
      <c r="AQ41" s="136"/>
      <c r="BB41" s="135"/>
      <c r="BC41" s="135"/>
    </row>
    <row r="42" spans="1:65" ht="18" customHeight="1" thickTop="1" x14ac:dyDescent="0.25">
      <c r="A42" s="306"/>
      <c r="B42" s="306"/>
      <c r="O42" s="136"/>
      <c r="AJ42" s="137"/>
      <c r="AK42" s="137"/>
      <c r="AP42" s="136"/>
      <c r="AQ42" s="136"/>
      <c r="BB42" s="135"/>
      <c r="BC42" s="135"/>
    </row>
    <row r="43" spans="1:65" ht="18" customHeight="1" x14ac:dyDescent="0.25">
      <c r="A43" s="470" t="s">
        <v>280</v>
      </c>
      <c r="B43" s="470"/>
      <c r="D43" s="307" t="s">
        <v>0</v>
      </c>
      <c r="E43" s="471" t="s">
        <v>1</v>
      </c>
      <c r="F43" s="471"/>
      <c r="G43" s="471"/>
      <c r="H43" s="471" t="s">
        <v>2</v>
      </c>
      <c r="I43" s="471"/>
      <c r="J43" s="471"/>
      <c r="K43" s="471" t="s">
        <v>3</v>
      </c>
      <c r="L43" s="471"/>
      <c r="M43" s="472"/>
      <c r="N43" s="473" t="s">
        <v>157</v>
      </c>
      <c r="O43" s="474"/>
      <c r="P43" s="474"/>
      <c r="Q43" s="475"/>
      <c r="AJ43" s="137"/>
      <c r="AK43" s="137"/>
      <c r="AP43" s="136"/>
      <c r="AQ43" s="136"/>
      <c r="BB43" s="135"/>
      <c r="BC43" s="135"/>
    </row>
    <row r="44" spans="1:65" ht="18" customHeight="1" x14ac:dyDescent="0.25">
      <c r="A44" s="470"/>
      <c r="B44" s="470"/>
      <c r="D44" s="308" t="s">
        <v>75</v>
      </c>
      <c r="E44" s="309" t="s">
        <v>75</v>
      </c>
      <c r="F44" s="310" t="s">
        <v>102</v>
      </c>
      <c r="G44" s="308" t="s">
        <v>84</v>
      </c>
      <c r="H44" s="279" t="s">
        <v>75</v>
      </c>
      <c r="I44" s="310" t="s">
        <v>102</v>
      </c>
      <c r="J44" s="308" t="s">
        <v>84</v>
      </c>
      <c r="K44" s="279" t="s">
        <v>75</v>
      </c>
      <c r="L44" s="310" t="s">
        <v>102</v>
      </c>
      <c r="M44" s="308" t="s">
        <v>84</v>
      </c>
      <c r="N44" s="333" t="s">
        <v>75</v>
      </c>
      <c r="O44" s="312" t="s">
        <v>102</v>
      </c>
      <c r="P44" s="311" t="s">
        <v>84</v>
      </c>
      <c r="Q44" s="312" t="s">
        <v>95</v>
      </c>
      <c r="AJ44" s="137"/>
      <c r="AK44" s="137"/>
      <c r="AP44" s="136"/>
      <c r="AQ44" s="136"/>
      <c r="BB44" s="135"/>
      <c r="BC44" s="135"/>
    </row>
    <row r="45" spans="1:65" ht="18" customHeight="1" x14ac:dyDescent="0.25">
      <c r="A45" s="470"/>
      <c r="B45" s="470"/>
      <c r="C45" s="313" t="s">
        <v>20</v>
      </c>
      <c r="D45" s="329">
        <f t="shared" ref="D45:D54" si="0">SUMPRODUCT(($BN$5:$BS$7="AP")*($BT$5:$BY$7=$C45)*($BB$5:$BG$7)*($BH$5:$BM$7))</f>
        <v>0</v>
      </c>
      <c r="E45" s="331">
        <f t="shared" ref="E45:E54" si="1">SUMPRODUCT(($BN$12:$BS$15="AP")*($BT$12:$BY$15=$C45)*($BB$12:$BG$15)*($BH$12:$BM$15))</f>
        <v>0</v>
      </c>
      <c r="F45" s="332">
        <f>G45-E45</f>
        <v>0</v>
      </c>
      <c r="G45" s="329">
        <f t="shared" ref="G45:G54" si="2">SUMPRODUCT(($BN$12:$BS$15&lt;&gt;0)*($BT$12:$BY$15=$C45)*($BB$12:$BG$15)*($BH$12:$BM$15))</f>
        <v>0</v>
      </c>
      <c r="H45" s="331">
        <f t="shared" ref="H45:H54" si="3">SUMPRODUCT(($BN$20:$BS$23="AP")*($BT$20:$BY$23=$C45)*($BB$20:$BG$23)*($BH$20:$BM$23))</f>
        <v>0</v>
      </c>
      <c r="I45" s="332">
        <f t="shared" ref="I45:I54" si="4">J45-H45</f>
        <v>0</v>
      </c>
      <c r="J45" s="329">
        <f t="shared" ref="J45:J54" si="5">SUMPRODUCT(($BN$20:$BS$23&lt;&gt;0)*($BT$20:$BY$23=$C45)*($BB$20:$BG$23)*($BH$20:$BM$23))</f>
        <v>0</v>
      </c>
      <c r="K45" s="331">
        <f t="shared" ref="K45:K54" si="6">SUMPRODUCT(($BN$28:$BS$31="AP")*($BT$28:$BY$31=$C45)*($BB$28:$BG$31)*($BH$28:$BM$31))</f>
        <v>0</v>
      </c>
      <c r="L45" s="332">
        <f>M45-K45</f>
        <v>0</v>
      </c>
      <c r="M45" s="329">
        <f t="shared" ref="M45:M54" si="7">SUMPRODUCT(($BN$28:$BS$31&lt;&gt;0)*($BT$28:$BY$31=$C45)*($BB$28:$BG$31)*($BH$28:$BM$31))</f>
        <v>0</v>
      </c>
      <c r="N45" s="331">
        <f t="shared" ref="N45:N53" si="8">D45+E45+H45+K45</f>
        <v>0</v>
      </c>
      <c r="O45" s="332">
        <f t="shared" ref="O45:O54" si="9">F45+I45+L45</f>
        <v>0</v>
      </c>
      <c r="P45" s="330">
        <f t="shared" ref="P45:P54" si="10">SUM(D45,G45,J45,M45)</f>
        <v>0</v>
      </c>
      <c r="Q45" s="314">
        <f>P45/(SUM(Besoins!$Y$2:$Y$5)*36)</f>
        <v>0</v>
      </c>
      <c r="R45" s="313" t="s">
        <v>20</v>
      </c>
      <c r="AJ45" s="137"/>
      <c r="AK45" s="137"/>
      <c r="AP45" s="136"/>
      <c r="AQ45" s="136"/>
      <c r="BB45" s="135"/>
      <c r="BC45" s="135"/>
    </row>
    <row r="46" spans="1:65" ht="18" customHeight="1" x14ac:dyDescent="0.25">
      <c r="A46" s="470"/>
      <c r="B46" s="470"/>
      <c r="C46" s="313" t="s">
        <v>47</v>
      </c>
      <c r="D46" s="329">
        <f t="shared" si="0"/>
        <v>0</v>
      </c>
      <c r="E46" s="331">
        <f t="shared" si="1"/>
        <v>0</v>
      </c>
      <c r="F46" s="332">
        <f t="shared" ref="F46:F54" si="11">G46-E46</f>
        <v>0</v>
      </c>
      <c r="G46" s="329">
        <f t="shared" si="2"/>
        <v>0</v>
      </c>
      <c r="H46" s="331">
        <f t="shared" si="3"/>
        <v>0</v>
      </c>
      <c r="I46" s="332">
        <f t="shared" si="4"/>
        <v>0</v>
      </c>
      <c r="J46" s="329">
        <f t="shared" si="5"/>
        <v>0</v>
      </c>
      <c r="K46" s="331">
        <f t="shared" si="6"/>
        <v>0</v>
      </c>
      <c r="L46" s="332">
        <f t="shared" ref="L46:L54" si="12">M46-K46</f>
        <v>0</v>
      </c>
      <c r="M46" s="329">
        <f t="shared" si="7"/>
        <v>0</v>
      </c>
      <c r="N46" s="331">
        <f t="shared" si="8"/>
        <v>0</v>
      </c>
      <c r="O46" s="332">
        <f t="shared" si="9"/>
        <v>0</v>
      </c>
      <c r="P46" s="330">
        <f t="shared" si="10"/>
        <v>0</v>
      </c>
      <c r="Q46" s="314">
        <f>P46/(SUM(Besoins!$Z$2:$Z$5)*36)</f>
        <v>0</v>
      </c>
      <c r="R46" s="313" t="s">
        <v>47</v>
      </c>
      <c r="AJ46" s="137"/>
      <c r="AK46" s="137"/>
      <c r="AP46" s="136"/>
      <c r="AQ46" s="136"/>
      <c r="BB46" s="135"/>
      <c r="BC46" s="135"/>
    </row>
    <row r="47" spans="1:65" ht="18" customHeight="1" x14ac:dyDescent="0.25">
      <c r="A47" s="470"/>
      <c r="B47" s="470"/>
      <c r="C47" s="313" t="s">
        <v>48</v>
      </c>
      <c r="D47" s="329">
        <f t="shared" si="0"/>
        <v>0</v>
      </c>
      <c r="E47" s="331">
        <f t="shared" si="1"/>
        <v>0</v>
      </c>
      <c r="F47" s="332">
        <f t="shared" si="11"/>
        <v>0</v>
      </c>
      <c r="G47" s="329">
        <f t="shared" si="2"/>
        <v>0</v>
      </c>
      <c r="H47" s="331">
        <f t="shared" si="3"/>
        <v>0</v>
      </c>
      <c r="I47" s="332">
        <f t="shared" si="4"/>
        <v>0</v>
      </c>
      <c r="J47" s="329">
        <f t="shared" si="5"/>
        <v>0</v>
      </c>
      <c r="K47" s="331">
        <f t="shared" si="6"/>
        <v>0</v>
      </c>
      <c r="L47" s="332">
        <f t="shared" si="12"/>
        <v>0</v>
      </c>
      <c r="M47" s="329">
        <f t="shared" si="7"/>
        <v>0</v>
      </c>
      <c r="N47" s="331">
        <f t="shared" si="8"/>
        <v>0</v>
      </c>
      <c r="O47" s="332">
        <f t="shared" si="9"/>
        <v>0</v>
      </c>
      <c r="P47" s="330">
        <f t="shared" si="10"/>
        <v>0</v>
      </c>
      <c r="Q47" s="314">
        <f>P47/(SUM(Besoins!$AA$2:$AA$5)*36)</f>
        <v>0</v>
      </c>
      <c r="R47" s="313" t="s">
        <v>48</v>
      </c>
      <c r="AJ47" s="137"/>
      <c r="AK47" s="137"/>
      <c r="AP47" s="136"/>
      <c r="AQ47" s="136"/>
      <c r="BB47" s="135"/>
      <c r="BC47" s="135"/>
    </row>
    <row r="48" spans="1:65" ht="18" customHeight="1" x14ac:dyDescent="0.25">
      <c r="A48" s="470"/>
      <c r="B48" s="470"/>
      <c r="C48" s="313" t="s">
        <v>86</v>
      </c>
      <c r="D48" s="329">
        <f t="shared" si="0"/>
        <v>0</v>
      </c>
      <c r="E48" s="331">
        <f t="shared" si="1"/>
        <v>0</v>
      </c>
      <c r="F48" s="332">
        <f t="shared" si="11"/>
        <v>0</v>
      </c>
      <c r="G48" s="329">
        <f t="shared" si="2"/>
        <v>0</v>
      </c>
      <c r="H48" s="331">
        <f t="shared" si="3"/>
        <v>0</v>
      </c>
      <c r="I48" s="332">
        <f t="shared" si="4"/>
        <v>0</v>
      </c>
      <c r="J48" s="329">
        <f t="shared" si="5"/>
        <v>0</v>
      </c>
      <c r="K48" s="331">
        <f t="shared" si="6"/>
        <v>0</v>
      </c>
      <c r="L48" s="332">
        <f t="shared" si="12"/>
        <v>0</v>
      </c>
      <c r="M48" s="329">
        <f t="shared" si="7"/>
        <v>0</v>
      </c>
      <c r="N48" s="331">
        <f t="shared" si="8"/>
        <v>0</v>
      </c>
      <c r="O48" s="332">
        <f t="shared" si="9"/>
        <v>0</v>
      </c>
      <c r="P48" s="330">
        <f t="shared" si="10"/>
        <v>0</v>
      </c>
      <c r="Q48" s="314">
        <f>P48/(SUM(Besoins!$AB$2:$AB$5)*36)</f>
        <v>0</v>
      </c>
      <c r="R48" s="313" t="s">
        <v>86</v>
      </c>
      <c r="AJ48" s="137"/>
      <c r="AK48" s="137"/>
      <c r="AP48" s="136"/>
      <c r="AQ48" s="136"/>
      <c r="BB48" s="135"/>
      <c r="BC48" s="135"/>
    </row>
    <row r="49" spans="1:59" x14ac:dyDescent="0.25">
      <c r="A49" s="470"/>
      <c r="B49" s="470"/>
      <c r="C49" s="313" t="s">
        <v>50</v>
      </c>
      <c r="D49" s="329">
        <f t="shared" si="0"/>
        <v>0</v>
      </c>
      <c r="E49" s="331">
        <f t="shared" si="1"/>
        <v>0</v>
      </c>
      <c r="F49" s="332">
        <f t="shared" si="11"/>
        <v>0</v>
      </c>
      <c r="G49" s="329">
        <f t="shared" si="2"/>
        <v>0</v>
      </c>
      <c r="H49" s="331">
        <f t="shared" si="3"/>
        <v>0</v>
      </c>
      <c r="I49" s="332">
        <f t="shared" si="4"/>
        <v>0</v>
      </c>
      <c r="J49" s="329">
        <f t="shared" si="5"/>
        <v>0</v>
      </c>
      <c r="K49" s="331">
        <f t="shared" si="6"/>
        <v>0</v>
      </c>
      <c r="L49" s="332">
        <f t="shared" si="12"/>
        <v>0</v>
      </c>
      <c r="M49" s="329">
        <f t="shared" si="7"/>
        <v>0</v>
      </c>
      <c r="N49" s="331">
        <f t="shared" si="8"/>
        <v>0</v>
      </c>
      <c r="O49" s="332">
        <f t="shared" si="9"/>
        <v>0</v>
      </c>
      <c r="P49" s="330">
        <f t="shared" si="10"/>
        <v>0</v>
      </c>
      <c r="Q49" s="314">
        <f>P49/(SUM(Besoins!$AC$2:$AC$5)*36)</f>
        <v>0</v>
      </c>
      <c r="R49" s="313" t="s">
        <v>50</v>
      </c>
      <c r="AJ49" s="137"/>
      <c r="AK49" s="137"/>
      <c r="AP49" s="136"/>
      <c r="AQ49" s="136"/>
      <c r="BB49" s="135"/>
      <c r="BC49" s="135"/>
    </row>
    <row r="50" spans="1:59" x14ac:dyDescent="0.25">
      <c r="A50" s="470"/>
      <c r="B50" s="470"/>
      <c r="C50" s="313" t="s">
        <v>92</v>
      </c>
      <c r="D50" s="329">
        <f t="shared" si="0"/>
        <v>0</v>
      </c>
      <c r="E50" s="331">
        <f t="shared" si="1"/>
        <v>0</v>
      </c>
      <c r="F50" s="332">
        <f t="shared" si="11"/>
        <v>0</v>
      </c>
      <c r="G50" s="329">
        <f t="shared" si="2"/>
        <v>0</v>
      </c>
      <c r="H50" s="331">
        <f t="shared" si="3"/>
        <v>0</v>
      </c>
      <c r="I50" s="332">
        <f t="shared" si="4"/>
        <v>0</v>
      </c>
      <c r="J50" s="329">
        <f t="shared" si="5"/>
        <v>0</v>
      </c>
      <c r="K50" s="331">
        <f t="shared" si="6"/>
        <v>0</v>
      </c>
      <c r="L50" s="332">
        <f t="shared" si="12"/>
        <v>0</v>
      </c>
      <c r="M50" s="329">
        <f t="shared" si="7"/>
        <v>0</v>
      </c>
      <c r="N50" s="331">
        <f t="shared" si="8"/>
        <v>0</v>
      </c>
      <c r="O50" s="332">
        <f t="shared" si="9"/>
        <v>0</v>
      </c>
      <c r="P50" s="330">
        <f t="shared" si="10"/>
        <v>0</v>
      </c>
      <c r="Q50" s="314">
        <f>P50/(SUM(Besoins!$AD$2:$AE$5)*36)</f>
        <v>0</v>
      </c>
      <c r="R50" s="313" t="s">
        <v>92</v>
      </c>
    </row>
    <row r="51" spans="1:59" x14ac:dyDescent="0.25">
      <c r="A51" s="470"/>
      <c r="B51" s="470"/>
      <c r="C51" s="313" t="s">
        <v>87</v>
      </c>
      <c r="D51" s="329">
        <f t="shared" si="0"/>
        <v>0</v>
      </c>
      <c r="E51" s="331">
        <f t="shared" si="1"/>
        <v>0</v>
      </c>
      <c r="F51" s="332">
        <f t="shared" si="11"/>
        <v>0</v>
      </c>
      <c r="G51" s="329">
        <f t="shared" si="2"/>
        <v>0</v>
      </c>
      <c r="H51" s="331">
        <f t="shared" si="3"/>
        <v>0</v>
      </c>
      <c r="I51" s="332">
        <f t="shared" si="4"/>
        <v>0</v>
      </c>
      <c r="J51" s="329">
        <f t="shared" si="5"/>
        <v>0</v>
      </c>
      <c r="K51" s="331">
        <f t="shared" si="6"/>
        <v>0</v>
      </c>
      <c r="L51" s="332">
        <f t="shared" si="12"/>
        <v>0</v>
      </c>
      <c r="M51" s="329">
        <f t="shared" si="7"/>
        <v>0</v>
      </c>
      <c r="N51" s="331">
        <f t="shared" si="8"/>
        <v>0</v>
      </c>
      <c r="O51" s="332">
        <f t="shared" si="9"/>
        <v>0</v>
      </c>
      <c r="P51" s="330">
        <f t="shared" si="10"/>
        <v>0</v>
      </c>
      <c r="Q51" s="314">
        <f>P51/(SUM(Besoins!$AF$2:$AF$5)*36)</f>
        <v>0</v>
      </c>
      <c r="R51" s="313" t="s">
        <v>87</v>
      </c>
    </row>
    <row r="52" spans="1:59" x14ac:dyDescent="0.25">
      <c r="A52" s="470"/>
      <c r="B52" s="470"/>
      <c r="C52" s="313" t="s">
        <v>27</v>
      </c>
      <c r="D52" s="329">
        <f t="shared" si="0"/>
        <v>0</v>
      </c>
      <c r="E52" s="331">
        <f t="shared" si="1"/>
        <v>0</v>
      </c>
      <c r="F52" s="332">
        <f t="shared" si="11"/>
        <v>0</v>
      </c>
      <c r="G52" s="329">
        <f t="shared" si="2"/>
        <v>0</v>
      </c>
      <c r="H52" s="331">
        <f t="shared" si="3"/>
        <v>0</v>
      </c>
      <c r="I52" s="332">
        <f t="shared" si="4"/>
        <v>0</v>
      </c>
      <c r="J52" s="329">
        <f t="shared" si="5"/>
        <v>0</v>
      </c>
      <c r="K52" s="331">
        <f t="shared" si="6"/>
        <v>0</v>
      </c>
      <c r="L52" s="332">
        <f t="shared" si="12"/>
        <v>0</v>
      </c>
      <c r="M52" s="329">
        <f t="shared" si="7"/>
        <v>0</v>
      </c>
      <c r="N52" s="331">
        <f t="shared" si="8"/>
        <v>0</v>
      </c>
      <c r="O52" s="332">
        <f t="shared" si="9"/>
        <v>0</v>
      </c>
      <c r="P52" s="330">
        <f t="shared" si="10"/>
        <v>0</v>
      </c>
      <c r="Q52" s="314">
        <f>P52/(SUM(Besoins!$AG$2:$AG$5)*36)</f>
        <v>0</v>
      </c>
      <c r="R52" s="313" t="s">
        <v>27</v>
      </c>
    </row>
    <row r="53" spans="1:59" x14ac:dyDescent="0.25">
      <c r="A53" s="470"/>
      <c r="B53" s="470"/>
      <c r="C53" s="313" t="s">
        <v>88</v>
      </c>
      <c r="D53" s="329">
        <f t="shared" si="0"/>
        <v>0</v>
      </c>
      <c r="E53" s="331">
        <f t="shared" si="1"/>
        <v>0</v>
      </c>
      <c r="F53" s="332">
        <f t="shared" si="11"/>
        <v>0</v>
      </c>
      <c r="G53" s="329">
        <f t="shared" si="2"/>
        <v>0</v>
      </c>
      <c r="H53" s="331">
        <f t="shared" si="3"/>
        <v>0</v>
      </c>
      <c r="I53" s="332">
        <f t="shared" si="4"/>
        <v>0</v>
      </c>
      <c r="J53" s="329">
        <f t="shared" si="5"/>
        <v>0</v>
      </c>
      <c r="K53" s="331">
        <f t="shared" si="6"/>
        <v>0</v>
      </c>
      <c r="L53" s="332">
        <f t="shared" si="12"/>
        <v>0</v>
      </c>
      <c r="M53" s="329">
        <f t="shared" si="7"/>
        <v>0</v>
      </c>
      <c r="N53" s="331">
        <f t="shared" si="8"/>
        <v>0</v>
      </c>
      <c r="O53" s="332">
        <f t="shared" si="9"/>
        <v>0</v>
      </c>
      <c r="P53" s="330">
        <f t="shared" si="10"/>
        <v>0</v>
      </c>
      <c r="Q53" s="314">
        <f>P53/(SUM(Besoins!$AH$2:$AH$5)*36)</f>
        <v>0</v>
      </c>
      <c r="R53" s="313" t="s">
        <v>88</v>
      </c>
      <c r="AJ53" s="137"/>
      <c r="AK53" s="137"/>
      <c r="AL53" s="137"/>
      <c r="AM53" s="137"/>
      <c r="AN53" s="137"/>
      <c r="AO53" s="137"/>
      <c r="AP53" s="136"/>
      <c r="AQ53" s="136"/>
      <c r="BB53" s="135"/>
      <c r="BC53" s="135"/>
      <c r="BD53" s="135"/>
      <c r="BE53" s="304"/>
      <c r="BF53" s="304"/>
      <c r="BG53" s="304"/>
    </row>
    <row r="54" spans="1:59" x14ac:dyDescent="0.25">
      <c r="A54" s="470"/>
      <c r="B54" s="470"/>
      <c r="C54" s="313" t="s">
        <v>89</v>
      </c>
      <c r="D54" s="329">
        <f t="shared" si="0"/>
        <v>0</v>
      </c>
      <c r="E54" s="331">
        <f t="shared" si="1"/>
        <v>0</v>
      </c>
      <c r="F54" s="332">
        <f t="shared" si="11"/>
        <v>0</v>
      </c>
      <c r="G54" s="329">
        <f t="shared" si="2"/>
        <v>0</v>
      </c>
      <c r="H54" s="331">
        <f t="shared" si="3"/>
        <v>0</v>
      </c>
      <c r="I54" s="332">
        <f t="shared" si="4"/>
        <v>0</v>
      </c>
      <c r="J54" s="329">
        <f t="shared" si="5"/>
        <v>0</v>
      </c>
      <c r="K54" s="331">
        <f t="shared" si="6"/>
        <v>0</v>
      </c>
      <c r="L54" s="332">
        <f t="shared" si="12"/>
        <v>0</v>
      </c>
      <c r="M54" s="329">
        <f t="shared" si="7"/>
        <v>0</v>
      </c>
      <c r="N54" s="334">
        <f>SUM(D54,G54,J54,M54)</f>
        <v>0</v>
      </c>
      <c r="O54" s="332">
        <f t="shared" si="9"/>
        <v>0</v>
      </c>
      <c r="P54" s="330">
        <f t="shared" si="10"/>
        <v>0</v>
      </c>
      <c r="Q54" s="314">
        <f>P54/(SUM(Besoins!$AI$2:$AI$5)*36)</f>
        <v>0</v>
      </c>
      <c r="R54" s="313" t="s">
        <v>89</v>
      </c>
      <c r="AJ54" s="137"/>
      <c r="AK54" s="137"/>
      <c r="AL54" s="137"/>
      <c r="AM54" s="137"/>
      <c r="AN54" s="137"/>
      <c r="AO54" s="137"/>
      <c r="AP54" s="136"/>
      <c r="AQ54" s="136"/>
      <c r="BB54" s="135"/>
      <c r="BC54" s="135"/>
      <c r="BD54" s="135"/>
      <c r="BE54" s="304"/>
      <c r="BF54" s="304"/>
      <c r="BG54" s="304"/>
    </row>
    <row r="55" spans="1:59" ht="15" customHeight="1" x14ac:dyDescent="0.25">
      <c r="A55" s="306"/>
      <c r="B55" s="306"/>
      <c r="P55" s="307" t="s">
        <v>281</v>
      </c>
      <c r="Q55" s="315">
        <f>SUM(P45:P54)/(SUM(Besoins!$Y$2:$AI$5)*36)</f>
        <v>0</v>
      </c>
      <c r="AJ55" s="137"/>
      <c r="AK55" s="137"/>
      <c r="AL55" s="137"/>
      <c r="AM55" s="137"/>
      <c r="AN55" s="137"/>
      <c r="AO55" s="137"/>
      <c r="AP55" s="136"/>
      <c r="AQ55" s="136"/>
      <c r="BB55" s="135"/>
      <c r="BC55" s="135"/>
      <c r="BD55" s="135"/>
      <c r="BE55" s="304"/>
      <c r="BF55" s="304"/>
      <c r="BG55" s="304"/>
    </row>
    <row r="56" spans="1:59" ht="15" customHeight="1" x14ac:dyDescent="0.25">
      <c r="A56" s="306"/>
      <c r="B56" s="306"/>
      <c r="AJ56" s="137"/>
      <c r="AK56" s="137"/>
      <c r="AL56" s="137"/>
      <c r="AM56" s="137"/>
      <c r="AN56" s="137"/>
      <c r="AO56" s="137"/>
      <c r="AP56" s="136"/>
      <c r="AQ56" s="136"/>
      <c r="BB56" s="135"/>
      <c r="BC56" s="135"/>
      <c r="BD56" s="135"/>
      <c r="BE56" s="304"/>
      <c r="BF56" s="304"/>
      <c r="BG56" s="304"/>
    </row>
    <row r="57" spans="1:59" ht="15" customHeight="1" x14ac:dyDescent="0.25">
      <c r="A57" s="306"/>
      <c r="B57" s="306"/>
      <c r="H57" s="316" t="s">
        <v>282</v>
      </c>
      <c r="I57" s="316" t="s">
        <v>283</v>
      </c>
      <c r="J57" s="316" t="s">
        <v>284</v>
      </c>
      <c r="Q57" s="136"/>
      <c r="AJ57" s="137"/>
      <c r="AK57" s="137"/>
      <c r="AL57" s="137"/>
      <c r="AM57" s="137"/>
      <c r="AN57" s="137"/>
      <c r="AO57" s="137"/>
      <c r="AP57" s="136"/>
      <c r="AQ57" s="136"/>
      <c r="BB57" s="135"/>
      <c r="BC57" s="135"/>
      <c r="BD57" s="135"/>
      <c r="BE57" s="304"/>
      <c r="BF57" s="304"/>
      <c r="BG57" s="304"/>
    </row>
    <row r="58" spans="1:59" ht="15" customHeight="1" x14ac:dyDescent="0.25">
      <c r="A58" s="470" t="s">
        <v>285</v>
      </c>
      <c r="B58" s="479"/>
      <c r="C58" s="389" t="str">
        <f>Listes!A2</f>
        <v>AP</v>
      </c>
      <c r="D58" s="480" t="s">
        <v>65</v>
      </c>
      <c r="E58" s="481"/>
      <c r="F58" s="481"/>
      <c r="G58" s="481"/>
      <c r="H58" s="482">
        <f>SUMPRODUCT((APTHM=$C58)*(Profs1&lt;&gt;0)*(SEMAI)*(DURES))</f>
        <v>0</v>
      </c>
      <c r="I58" s="482"/>
      <c r="J58" s="482"/>
      <c r="K58" s="264"/>
      <c r="L58" s="264"/>
      <c r="M58" s="264"/>
      <c r="N58" s="264"/>
      <c r="Q58" s="136"/>
      <c r="AJ58" s="137"/>
      <c r="AK58" s="137"/>
      <c r="AL58" s="137"/>
      <c r="AM58" s="137"/>
      <c r="AN58" s="137"/>
      <c r="AO58" s="137"/>
      <c r="AP58" s="136"/>
      <c r="AQ58" s="136"/>
      <c r="BB58" s="135"/>
      <c r="BC58" s="135"/>
      <c r="BD58" s="135"/>
      <c r="BE58" s="304"/>
      <c r="BF58" s="304"/>
      <c r="BG58" s="304"/>
    </row>
    <row r="59" spans="1:59" ht="15" customHeight="1" x14ac:dyDescent="0.25">
      <c r="A59" s="470"/>
      <c r="B59" s="479"/>
      <c r="C59" s="389" t="str">
        <f>Listes!A3</f>
        <v>CSBS</v>
      </c>
      <c r="D59" s="483" t="s">
        <v>71</v>
      </c>
      <c r="E59" s="484"/>
      <c r="F59" s="484"/>
      <c r="G59" s="484"/>
      <c r="H59" s="316">
        <f t="shared" ref="H59:H66" si="13">SUMPRODUCT((LEFT(APTHM,3)=LEFT($C59,3))*(Profs1&lt;&gt;0)*(SEMAI)*(DURES))</f>
        <v>0</v>
      </c>
      <c r="I59" s="317">
        <f>SUMPRODUCT((APTHM=$C59)*(Profs1&lt;&gt;0)*(SEMAI)*(DURES))+SUMPRODUCT((APTHM=$C59&amp;"/R")*(Profs1&lt;&gt;0)*(SEMAI)*(DURES))</f>
        <v>0</v>
      </c>
      <c r="J59" s="318">
        <f>SUMPRODUCT((APTHM=$C59)*(Profs1&lt;&gt;0)*(SEMAI)*(DURES))+SUMPRODUCT((APTHM=$C59&amp;"/A")*(Profs1&lt;&gt;0)*(SEMAI)*(DURES))</f>
        <v>0</v>
      </c>
      <c r="K59" s="263"/>
      <c r="L59" s="263"/>
      <c r="M59" s="263"/>
      <c r="N59" s="263"/>
      <c r="Q59" s="136"/>
      <c r="AJ59" s="137"/>
      <c r="AK59" s="137"/>
      <c r="AL59" s="137"/>
      <c r="AM59" s="137"/>
      <c r="AN59" s="137"/>
      <c r="AO59" s="137"/>
      <c r="AP59" s="136"/>
      <c r="AQ59" s="136"/>
      <c r="BB59" s="135"/>
      <c r="BC59" s="135"/>
      <c r="BD59" s="135"/>
      <c r="BE59" s="304"/>
      <c r="BF59" s="304"/>
      <c r="BG59" s="304"/>
    </row>
    <row r="60" spans="1:59" ht="15" customHeight="1" x14ac:dyDescent="0.25">
      <c r="A60" s="470"/>
      <c r="B60" s="479"/>
      <c r="C60" s="389" t="str">
        <f>Listes!A4</f>
        <v>CCA</v>
      </c>
      <c r="D60" s="485" t="s">
        <v>70</v>
      </c>
      <c r="E60" s="486"/>
      <c r="F60" s="486"/>
      <c r="G60" s="486"/>
      <c r="H60" s="316">
        <f t="shared" si="13"/>
        <v>0</v>
      </c>
      <c r="I60" s="317">
        <f>SUMPRODUCT((APTHM=$C60)*(Profs1&lt;&gt;0)*(SEMAI)*(DURES))+SUMPRODUCT((APTHM=$C60&amp;"/R")*(Profs1&lt;&gt;0)*(SEMAI)*(DURES))</f>
        <v>0</v>
      </c>
      <c r="J60" s="318">
        <f>SUMPRODUCT((APTHM=$C60)*(Profs1&lt;&gt;0)*(SEMAI)*(DURES))+SUMPRODUCT((APTHM=$C60&amp;"/A")*(Profs1&lt;&gt;0)*(SEMAI)*(DURES))</f>
        <v>0</v>
      </c>
      <c r="K60" s="263"/>
      <c r="L60" s="263"/>
      <c r="M60" s="263"/>
      <c r="N60" s="263"/>
      <c r="Q60" s="136"/>
      <c r="AJ60" s="137"/>
      <c r="AK60" s="137"/>
      <c r="AL60" s="137"/>
      <c r="AM60" s="137"/>
      <c r="AN60" s="137"/>
      <c r="AO60" s="137"/>
      <c r="AP60" s="136"/>
      <c r="AQ60" s="136"/>
      <c r="BB60" s="135"/>
      <c r="BC60" s="135"/>
      <c r="BD60" s="135"/>
      <c r="BE60" s="304"/>
      <c r="BF60" s="304"/>
      <c r="BG60" s="304"/>
    </row>
    <row r="61" spans="1:59" ht="15" customHeight="1" x14ac:dyDescent="0.25">
      <c r="A61" s="470"/>
      <c r="B61" s="479"/>
      <c r="C61" s="389" t="str">
        <f>Listes!A5</f>
        <v>TEDD</v>
      </c>
      <c r="D61" s="487" t="s">
        <v>69</v>
      </c>
      <c r="E61" s="488"/>
      <c r="F61" s="488"/>
      <c r="G61" s="488"/>
      <c r="H61" s="316">
        <f t="shared" si="13"/>
        <v>0</v>
      </c>
      <c r="I61" s="317">
        <f>SUMPRODUCT((APTHM=$C61)*(Profs1&lt;&gt;0)*(SEMAI)*(DURES))+SUMPRODUCT((APTHM=$C61&amp;"/R")*(Profs1&lt;&gt;0)*(SEMAI)*(DURES))</f>
        <v>0</v>
      </c>
      <c r="J61" s="318">
        <f>SUMPRODUCT((APTHM=$C61)*(Profs1&lt;&gt;0)*(SEMAI)*(DURES))+SUMPRODUCT((APTHM=$C61&amp;"/A")*(Profs1&lt;&gt;0)*(SEMAI)*(DURES))</f>
        <v>0</v>
      </c>
      <c r="K61" s="263"/>
      <c r="L61" s="263"/>
      <c r="M61" s="263"/>
      <c r="N61" s="263"/>
      <c r="Q61" s="136"/>
      <c r="AJ61" s="137"/>
      <c r="AK61" s="137"/>
      <c r="AL61" s="137"/>
      <c r="AM61" s="137"/>
      <c r="AN61" s="137"/>
      <c r="AO61" s="137"/>
      <c r="AP61" s="136"/>
      <c r="AQ61" s="136"/>
      <c r="BB61" s="135"/>
      <c r="BC61" s="135"/>
      <c r="BD61" s="135"/>
      <c r="BE61" s="304"/>
      <c r="BF61" s="304"/>
      <c r="BG61" s="304"/>
    </row>
    <row r="62" spans="1:59" ht="15" customHeight="1" x14ac:dyDescent="0.25">
      <c r="A62" s="470"/>
      <c r="B62" s="479"/>
      <c r="C62" s="389" t="str">
        <f>Listes!A6</f>
        <v>ICC</v>
      </c>
      <c r="D62" s="489" t="s">
        <v>286</v>
      </c>
      <c r="E62" s="490"/>
      <c r="F62" s="490"/>
      <c r="G62" s="490"/>
      <c r="H62" s="316">
        <f t="shared" si="13"/>
        <v>0</v>
      </c>
      <c r="I62" s="317">
        <f>SUMPRODUCT((APTHM=$C62)*(Profs1&lt;&gt;0)*(SEMAI)*(DURES))+SUMPRODUCT((APTHM=$C62&amp;"/R")*(Profs1&lt;&gt;0)*(SEMAI)*(DURES))</f>
        <v>0</v>
      </c>
      <c r="J62" s="318">
        <f>SUMPRODUCT((APTHM=$C62)*(Profs1&lt;&gt;0)*(SEMAI)*(DURES))+SUMPRODUCT((APTHM=$C62&amp;"/A")*(Profs1&lt;&gt;0)*(SEMAI)*(DURES))</f>
        <v>0</v>
      </c>
      <c r="K62" s="263"/>
      <c r="L62" s="263"/>
      <c r="M62" s="263"/>
      <c r="N62" s="263"/>
      <c r="Q62" s="136"/>
      <c r="AJ62" s="137"/>
      <c r="AK62" s="137"/>
      <c r="AL62" s="137"/>
      <c r="AM62" s="137"/>
      <c r="AN62" s="137"/>
      <c r="AO62" s="137"/>
      <c r="AP62" s="136"/>
      <c r="AQ62" s="136"/>
      <c r="BB62" s="135"/>
      <c r="BC62" s="135"/>
      <c r="BD62" s="135"/>
      <c r="BE62" s="304"/>
      <c r="BF62" s="304"/>
      <c r="BG62" s="304"/>
    </row>
    <row r="63" spans="1:59" x14ac:dyDescent="0.25">
      <c r="A63" s="470"/>
      <c r="B63" s="479"/>
      <c r="C63" s="389" t="str">
        <f>Listes!A7</f>
        <v>LCA</v>
      </c>
      <c r="D63" s="491" t="s">
        <v>68</v>
      </c>
      <c r="E63" s="492"/>
      <c r="F63" s="492"/>
      <c r="G63" s="492"/>
      <c r="H63" s="316">
        <f t="shared" si="13"/>
        <v>0</v>
      </c>
      <c r="I63" s="317">
        <f>SUMPRODUCT((APTHM=$C63)*(Profs1&lt;&gt;0)*(SEMAI)*(DURES))+SUMPRODUCT((APTHM=$C63&amp;"/R")*(Profs1&lt;&gt;0)*(SEMAI)*(DURES))+SUMPRODUCT((RIGHT(APTHM,2)="/A")*(Profs1&lt;&gt;0)*(SEMAI)*(DURES))+SUMPRODUCT((RIGHT(APTHM,4)="/A/R")*(Profs1&lt;&gt;0)*(SEMAI)*(DURES))</f>
        <v>0</v>
      </c>
      <c r="J63" s="318">
        <f>SUMPRODUCT((APTHM=$C63)*(Profs1&lt;&gt;0)*(SEMAI)*(DURES))+SUMPRODUCT((APTHM=$C63&amp;"/A")*(Profs1&lt;&gt;0)*(SEMAI)*(DURES))</f>
        <v>0</v>
      </c>
      <c r="K63" s="263"/>
      <c r="L63" s="263"/>
      <c r="M63" s="263"/>
      <c r="N63" s="263"/>
      <c r="Q63" s="136"/>
    </row>
    <row r="64" spans="1:59" x14ac:dyDescent="0.25">
      <c r="A64" s="470"/>
      <c r="B64" s="479"/>
      <c r="C64" s="389" t="str">
        <f>Listes!A8</f>
        <v>LCER</v>
      </c>
      <c r="D64" s="493" t="s">
        <v>94</v>
      </c>
      <c r="E64" s="494"/>
      <c r="F64" s="494"/>
      <c r="G64" s="494"/>
      <c r="H64" s="316">
        <f t="shared" si="13"/>
        <v>0</v>
      </c>
      <c r="I64" s="317">
        <f>SUMPRODUCT((APTHM=$C64)*(Profs1&lt;&gt;0)*(SEMAI)*(DURES))+SUMPRODUCT((APTHM=$C64&amp;"/R")*(Profs1&lt;&gt;0)*(SEMAI)*(DURES))</f>
        <v>0</v>
      </c>
      <c r="J64" s="318">
        <f>SUMPRODUCT((APTHM=$C64)*(Profs1&lt;&gt;0)*(SEMAI)*(DURES))+SUMPRODUCT((APTHM=$C64&amp;"/A")*(Profs1&lt;&gt;0)*(SEMAI)*(DURES))+SUMPRODUCT((RIGHT(APTHM,2)="/R")*(Profs1&lt;&gt;0)*(SEMAI)*(DURES))</f>
        <v>0</v>
      </c>
      <c r="K64" s="263"/>
      <c r="L64" s="263"/>
      <c r="M64" s="263"/>
      <c r="N64" s="263"/>
      <c r="Q64" s="136"/>
    </row>
    <row r="65" spans="1:17" x14ac:dyDescent="0.25">
      <c r="A65" s="470"/>
      <c r="B65" s="479"/>
      <c r="C65" s="389" t="str">
        <f>Listes!A9</f>
        <v>MEP</v>
      </c>
      <c r="D65" s="495" t="s">
        <v>67</v>
      </c>
      <c r="E65" s="496"/>
      <c r="F65" s="496"/>
      <c r="G65" s="496"/>
      <c r="H65" s="316">
        <f t="shared" si="13"/>
        <v>0</v>
      </c>
      <c r="I65" s="317">
        <f>SUMPRODUCT((APTHM=$C65)*(Profs1&lt;&gt;0)*(SEMAI)*(DURES))+SUMPRODUCT((APTHM=$C65&amp;"/R")*(Profs1&lt;&gt;0)*(SEMAI)*(DURES))</f>
        <v>0</v>
      </c>
      <c r="J65" s="318">
        <f>SUMPRODUCT((APTHM=$C65)*(Profs1&lt;&gt;0)*(SEMAI)*(DURES))+SUMPRODUCT((APTHM=$C65&amp;"/A")*(Profs1&lt;&gt;0)*(SEMAI)*(DURES))</f>
        <v>0</v>
      </c>
      <c r="K65" s="263"/>
      <c r="L65" s="263"/>
      <c r="M65" s="263"/>
      <c r="N65" s="263"/>
      <c r="Q65" s="136"/>
    </row>
    <row r="66" spans="1:17" x14ac:dyDescent="0.25">
      <c r="A66" s="470"/>
      <c r="B66" s="479"/>
      <c r="C66" s="316" t="str">
        <f>Listes!A10</f>
        <v>STS</v>
      </c>
      <c r="D66" s="476" t="s">
        <v>66</v>
      </c>
      <c r="E66" s="477"/>
      <c r="F66" s="477"/>
      <c r="G66" s="477"/>
      <c r="H66" s="316">
        <f t="shared" si="13"/>
        <v>0</v>
      </c>
      <c r="I66" s="317">
        <f>SUMPRODUCT((APTHM=$C66)*(Profs1&lt;&gt;0)*(SEMAI)*(DURES))+SUMPRODUCT((APTHM=$C66&amp;"/R")*(Profs1&lt;&gt;0)*(SEMAI)*(DURES))</f>
        <v>0</v>
      </c>
      <c r="J66" s="318">
        <f>SUMPRODUCT((APTHM=$C66)*(Profs1&lt;&gt;0)*(SEMAI)*(DURES))+SUMPRODUCT((APTHM=$C66&amp;"/A")*(Profs1&lt;&gt;0)*(SEMAI)*(DURES))</f>
        <v>0</v>
      </c>
      <c r="K66" s="263"/>
      <c r="L66" s="263"/>
      <c r="M66" s="263"/>
      <c r="N66" s="263"/>
      <c r="Q66" s="136"/>
    </row>
    <row r="67" spans="1:17" x14ac:dyDescent="0.25">
      <c r="A67" s="306"/>
      <c r="B67" s="306"/>
      <c r="G67" s="319" t="s">
        <v>325</v>
      </c>
      <c r="H67" s="320">
        <f>SUM(H59:H66)</f>
        <v>0</v>
      </c>
      <c r="I67" s="320">
        <f t="shared" ref="I67:J67" si="14">SUM(I59:I66)</f>
        <v>0</v>
      </c>
      <c r="J67" s="320">
        <f t="shared" si="14"/>
        <v>0</v>
      </c>
    </row>
    <row r="68" spans="1:17" x14ac:dyDescent="0.25">
      <c r="A68" s="306"/>
      <c r="B68" s="306"/>
    </row>
    <row r="69" spans="1:17" ht="93" customHeight="1" x14ac:dyDescent="0.25">
      <c r="A69" s="478" t="s">
        <v>287</v>
      </c>
      <c r="B69" s="478"/>
      <c r="D69" s="316" t="str">
        <f ca="1">INDIRECT("Listes!L"&amp;COLUMN()-2&amp;"C3",FALSE)</f>
        <v>ArPla</v>
      </c>
      <c r="E69" s="316" t="str">
        <f t="shared" ref="E69:O69" ca="1" si="15">INDIRECT("Listes!L"&amp;COLUMN()-2&amp;"C3",FALSE)</f>
        <v>Docu</v>
      </c>
      <c r="F69" s="316" t="str">
        <f t="shared" ca="1" si="15"/>
        <v>EdMus</v>
      </c>
      <c r="G69" s="316" t="str">
        <f t="shared" ca="1" si="15"/>
        <v>EPS</v>
      </c>
      <c r="H69" s="316" t="str">
        <f t="shared" ca="1" si="15"/>
        <v>Fran</v>
      </c>
      <c r="I69" s="316" t="str">
        <f t="shared" ca="1" si="15"/>
        <v>HGEMC</v>
      </c>
      <c r="J69" s="316" t="str">
        <f t="shared" ca="1" si="15"/>
        <v>LV</v>
      </c>
      <c r="K69" s="316" t="str">
        <f t="shared" ca="1" si="15"/>
        <v>Maths</v>
      </c>
      <c r="L69" s="316" t="str">
        <f t="shared" ca="1" si="15"/>
        <v>PhyCh</v>
      </c>
      <c r="M69" s="316" t="str">
        <f t="shared" ca="1" si="15"/>
        <v>SVT</v>
      </c>
      <c r="N69" s="316" t="str">
        <f t="shared" ca="1" si="15"/>
        <v>Techn</v>
      </c>
      <c r="O69" s="316" t="str">
        <f t="shared" ca="1" si="15"/>
        <v>VieScol</v>
      </c>
    </row>
    <row r="70" spans="1:17" x14ac:dyDescent="0.25">
      <c r="A70" s="478"/>
      <c r="B70" s="478"/>
      <c r="C70" s="139" t="str">
        <f t="shared" ref="C70:C78" si="16">C58</f>
        <v>AP</v>
      </c>
      <c r="D70" s="316">
        <f t="shared" ref="D70:O70" ca="1" si="17">SUMPRODUCT((APTHM=$C70)*(Profs1=D$69)*(Profs1&lt;&gt;0)*(SEMAI)*(DURES))+SUMPRODUCT((APTHM=$C70)*(Profs2=D$69)*(Profs1&lt;&gt;0)*(SEMAI)*(DURES))+SUMPRODUCT((APTHM=$C70)*(Profs3=D$69)*(Profs1&lt;&gt;0)*(SEMAI)*(DURES))</f>
        <v>0</v>
      </c>
      <c r="E70" s="316">
        <f t="shared" ca="1" si="17"/>
        <v>0</v>
      </c>
      <c r="F70" s="316">
        <f t="shared" ca="1" si="17"/>
        <v>0</v>
      </c>
      <c r="G70" s="316">
        <f t="shared" ca="1" si="17"/>
        <v>0</v>
      </c>
      <c r="H70" s="316">
        <f t="shared" ca="1" si="17"/>
        <v>0</v>
      </c>
      <c r="I70" s="316">
        <f t="shared" ca="1" si="17"/>
        <v>0</v>
      </c>
      <c r="J70" s="316">
        <f t="shared" ca="1" si="17"/>
        <v>0</v>
      </c>
      <c r="K70" s="316">
        <f t="shared" ca="1" si="17"/>
        <v>0</v>
      </c>
      <c r="L70" s="316">
        <f t="shared" ca="1" si="17"/>
        <v>0</v>
      </c>
      <c r="M70" s="316">
        <f t="shared" ca="1" si="17"/>
        <v>0</v>
      </c>
      <c r="N70" s="316">
        <f t="shared" ca="1" si="17"/>
        <v>0</v>
      </c>
      <c r="O70" s="316">
        <f t="shared" ca="1" si="17"/>
        <v>0</v>
      </c>
      <c r="P70" s="139" t="s">
        <v>75</v>
      </c>
    </row>
    <row r="71" spans="1:17" x14ac:dyDescent="0.25">
      <c r="A71" s="478"/>
      <c r="B71" s="478"/>
      <c r="C71" s="321" t="str">
        <f t="shared" si="16"/>
        <v>CSBS</v>
      </c>
      <c r="D71" s="316">
        <f t="shared" ref="D71:O78" ca="1" si="18">SUMPRODUCT((LEFT(APTHM,3)=LEFT($C71,3))*(Profs1=D$69)*(Profs1&lt;&gt;0)*(SEMAI)*(DURES))+SUMPRODUCT((LEFT(APTHM,3)=LEFT($C71,3))*(Profs2=D$69)*(Profs1&lt;&gt;0)*(SEMAI)*(DURES))+SUMPRODUCT((LEFT(APTHM,3)=LEFT($C71,3))*(Profs3=D$69)*(Profs1&lt;&gt;0)*(SEMAI)*(DURES))</f>
        <v>0</v>
      </c>
      <c r="E71" s="316">
        <f t="shared" ca="1" si="18"/>
        <v>0</v>
      </c>
      <c r="F71" s="316">
        <f t="shared" ca="1" si="18"/>
        <v>0</v>
      </c>
      <c r="G71" s="316">
        <f t="shared" ca="1" si="18"/>
        <v>0</v>
      </c>
      <c r="H71" s="316">
        <f t="shared" ca="1" si="18"/>
        <v>0</v>
      </c>
      <c r="I71" s="316">
        <f t="shared" ca="1" si="18"/>
        <v>0</v>
      </c>
      <c r="J71" s="316">
        <f t="shared" ca="1" si="18"/>
        <v>0</v>
      </c>
      <c r="K71" s="316">
        <f t="shared" ca="1" si="18"/>
        <v>0</v>
      </c>
      <c r="L71" s="316">
        <f t="shared" ca="1" si="18"/>
        <v>0</v>
      </c>
      <c r="M71" s="316">
        <f t="shared" ca="1" si="18"/>
        <v>0</v>
      </c>
      <c r="N71" s="316">
        <f t="shared" ca="1" si="18"/>
        <v>0</v>
      </c>
      <c r="O71" s="316">
        <f t="shared" ca="1" si="18"/>
        <v>0</v>
      </c>
      <c r="P71" s="321" t="s">
        <v>76</v>
      </c>
    </row>
    <row r="72" spans="1:17" x14ac:dyDescent="0.25">
      <c r="A72" s="478"/>
      <c r="B72" s="478"/>
      <c r="C72" s="322" t="str">
        <f t="shared" si="16"/>
        <v>CCA</v>
      </c>
      <c r="D72" s="316">
        <f t="shared" ca="1" si="18"/>
        <v>0</v>
      </c>
      <c r="E72" s="316">
        <f t="shared" ca="1" si="18"/>
        <v>0</v>
      </c>
      <c r="F72" s="316">
        <f t="shared" ca="1" si="18"/>
        <v>0</v>
      </c>
      <c r="G72" s="316">
        <f t="shared" ca="1" si="18"/>
        <v>0</v>
      </c>
      <c r="H72" s="316">
        <f t="shared" ca="1" si="18"/>
        <v>0</v>
      </c>
      <c r="I72" s="316">
        <f t="shared" ca="1" si="18"/>
        <v>0</v>
      </c>
      <c r="J72" s="316">
        <f t="shared" ca="1" si="18"/>
        <v>0</v>
      </c>
      <c r="K72" s="316">
        <f t="shared" ca="1" si="18"/>
        <v>0</v>
      </c>
      <c r="L72" s="316">
        <f t="shared" ca="1" si="18"/>
        <v>0</v>
      </c>
      <c r="M72" s="316">
        <f t="shared" ca="1" si="18"/>
        <v>0</v>
      </c>
      <c r="N72" s="316">
        <f t="shared" ca="1" si="18"/>
        <v>0</v>
      </c>
      <c r="O72" s="316">
        <f t="shared" ca="1" si="18"/>
        <v>0</v>
      </c>
      <c r="P72" s="322" t="s">
        <v>77</v>
      </c>
    </row>
    <row r="73" spans="1:17" x14ac:dyDescent="0.25">
      <c r="A73" s="478"/>
      <c r="B73" s="478"/>
      <c r="C73" s="323" t="str">
        <f t="shared" si="16"/>
        <v>TEDD</v>
      </c>
      <c r="D73" s="316">
        <f t="shared" ca="1" si="18"/>
        <v>0</v>
      </c>
      <c r="E73" s="316">
        <f t="shared" ca="1" si="18"/>
        <v>0</v>
      </c>
      <c r="F73" s="316">
        <f t="shared" ca="1" si="18"/>
        <v>0</v>
      </c>
      <c r="G73" s="316">
        <f t="shared" ca="1" si="18"/>
        <v>0</v>
      </c>
      <c r="H73" s="316">
        <f t="shared" ca="1" si="18"/>
        <v>0</v>
      </c>
      <c r="I73" s="316">
        <f t="shared" ca="1" si="18"/>
        <v>0</v>
      </c>
      <c r="J73" s="316">
        <f t="shared" ca="1" si="18"/>
        <v>0</v>
      </c>
      <c r="K73" s="316">
        <f t="shared" ca="1" si="18"/>
        <v>0</v>
      </c>
      <c r="L73" s="316">
        <f t="shared" ca="1" si="18"/>
        <v>0</v>
      </c>
      <c r="M73" s="316">
        <f t="shared" ca="1" si="18"/>
        <v>0</v>
      </c>
      <c r="N73" s="316">
        <f t="shared" ca="1" si="18"/>
        <v>0</v>
      </c>
      <c r="O73" s="316">
        <f t="shared" ca="1" si="18"/>
        <v>0</v>
      </c>
      <c r="P73" s="323" t="s">
        <v>78</v>
      </c>
    </row>
    <row r="74" spans="1:17" x14ac:dyDescent="0.25">
      <c r="A74" s="478"/>
      <c r="B74" s="478"/>
      <c r="C74" s="324" t="str">
        <f t="shared" si="16"/>
        <v>ICC</v>
      </c>
      <c r="D74" s="316">
        <f t="shared" ca="1" si="18"/>
        <v>0</v>
      </c>
      <c r="E74" s="316">
        <f t="shared" ca="1" si="18"/>
        <v>0</v>
      </c>
      <c r="F74" s="316">
        <f t="shared" ca="1" si="18"/>
        <v>0</v>
      </c>
      <c r="G74" s="316">
        <f t="shared" ca="1" si="18"/>
        <v>0</v>
      </c>
      <c r="H74" s="316">
        <f t="shared" ca="1" si="18"/>
        <v>0</v>
      </c>
      <c r="I74" s="316">
        <f t="shared" ca="1" si="18"/>
        <v>0</v>
      </c>
      <c r="J74" s="316">
        <f t="shared" ca="1" si="18"/>
        <v>0</v>
      </c>
      <c r="K74" s="316">
        <f t="shared" ca="1" si="18"/>
        <v>0</v>
      </c>
      <c r="L74" s="316">
        <f t="shared" ca="1" si="18"/>
        <v>0</v>
      </c>
      <c r="M74" s="316">
        <f t="shared" ca="1" si="18"/>
        <v>0</v>
      </c>
      <c r="N74" s="316">
        <f t="shared" ca="1" si="18"/>
        <v>0</v>
      </c>
      <c r="O74" s="316">
        <f t="shared" ca="1" si="18"/>
        <v>0</v>
      </c>
      <c r="P74" s="324" t="s">
        <v>79</v>
      </c>
    </row>
    <row r="75" spans="1:17" x14ac:dyDescent="0.25">
      <c r="A75" s="478"/>
      <c r="B75" s="478"/>
      <c r="C75" s="325" t="str">
        <f t="shared" si="16"/>
        <v>LCA</v>
      </c>
      <c r="D75" s="316">
        <f t="shared" ca="1" si="18"/>
        <v>0</v>
      </c>
      <c r="E75" s="316">
        <f t="shared" ca="1" si="18"/>
        <v>0</v>
      </c>
      <c r="F75" s="316">
        <f t="shared" ca="1" si="18"/>
        <v>0</v>
      </c>
      <c r="G75" s="316">
        <f t="shared" ca="1" si="18"/>
        <v>0</v>
      </c>
      <c r="H75" s="316">
        <f t="shared" ca="1" si="18"/>
        <v>0</v>
      </c>
      <c r="I75" s="316">
        <f t="shared" ca="1" si="18"/>
        <v>0</v>
      </c>
      <c r="J75" s="316">
        <f t="shared" ca="1" si="18"/>
        <v>0</v>
      </c>
      <c r="K75" s="316">
        <f t="shared" ca="1" si="18"/>
        <v>0</v>
      </c>
      <c r="L75" s="316">
        <f t="shared" ca="1" si="18"/>
        <v>0</v>
      </c>
      <c r="M75" s="316">
        <f t="shared" ca="1" si="18"/>
        <v>0</v>
      </c>
      <c r="N75" s="316">
        <f t="shared" ca="1" si="18"/>
        <v>0</v>
      </c>
      <c r="O75" s="316">
        <f t="shared" ca="1" si="18"/>
        <v>0</v>
      </c>
      <c r="P75" s="325" t="s">
        <v>80</v>
      </c>
    </row>
    <row r="76" spans="1:17" x14ac:dyDescent="0.25">
      <c r="A76" s="478"/>
      <c r="B76" s="478"/>
      <c r="C76" s="326" t="str">
        <f t="shared" si="16"/>
        <v>LCER</v>
      </c>
      <c r="D76" s="316">
        <f t="shared" ca="1" si="18"/>
        <v>0</v>
      </c>
      <c r="E76" s="316">
        <f t="shared" ca="1" si="18"/>
        <v>0</v>
      </c>
      <c r="F76" s="316">
        <f t="shared" ca="1" si="18"/>
        <v>0</v>
      </c>
      <c r="G76" s="316">
        <f t="shared" ca="1" si="18"/>
        <v>0</v>
      </c>
      <c r="H76" s="316">
        <f t="shared" ca="1" si="18"/>
        <v>0</v>
      </c>
      <c r="I76" s="316">
        <f t="shared" ca="1" si="18"/>
        <v>0</v>
      </c>
      <c r="J76" s="316">
        <f t="shared" ca="1" si="18"/>
        <v>0</v>
      </c>
      <c r="K76" s="316">
        <f t="shared" ca="1" si="18"/>
        <v>0</v>
      </c>
      <c r="L76" s="316">
        <f t="shared" ca="1" si="18"/>
        <v>0</v>
      </c>
      <c r="M76" s="316">
        <f t="shared" ca="1" si="18"/>
        <v>0</v>
      </c>
      <c r="N76" s="316">
        <f t="shared" ca="1" si="18"/>
        <v>0</v>
      </c>
      <c r="O76" s="316">
        <f t="shared" ca="1" si="18"/>
        <v>0</v>
      </c>
      <c r="P76" s="326" t="s">
        <v>81</v>
      </c>
    </row>
    <row r="77" spans="1:17" x14ac:dyDescent="0.25">
      <c r="A77" s="478"/>
      <c r="B77" s="478"/>
      <c r="C77" s="327" t="str">
        <f t="shared" si="16"/>
        <v>MEP</v>
      </c>
      <c r="D77" s="316">
        <f t="shared" ca="1" si="18"/>
        <v>0</v>
      </c>
      <c r="E77" s="316">
        <f t="shared" ca="1" si="18"/>
        <v>0</v>
      </c>
      <c r="F77" s="316">
        <f t="shared" ca="1" si="18"/>
        <v>0</v>
      </c>
      <c r="G77" s="316">
        <f t="shared" ca="1" si="18"/>
        <v>0</v>
      </c>
      <c r="H77" s="316">
        <f t="shared" ca="1" si="18"/>
        <v>0</v>
      </c>
      <c r="I77" s="316">
        <f t="shared" ca="1" si="18"/>
        <v>0</v>
      </c>
      <c r="J77" s="316">
        <f t="shared" ca="1" si="18"/>
        <v>0</v>
      </c>
      <c r="K77" s="316">
        <f t="shared" ca="1" si="18"/>
        <v>0</v>
      </c>
      <c r="L77" s="316">
        <f t="shared" ca="1" si="18"/>
        <v>0</v>
      </c>
      <c r="M77" s="316">
        <f t="shared" ca="1" si="18"/>
        <v>0</v>
      </c>
      <c r="N77" s="316">
        <f t="shared" ca="1" si="18"/>
        <v>0</v>
      </c>
      <c r="O77" s="316">
        <f t="shared" ca="1" si="18"/>
        <v>0</v>
      </c>
      <c r="P77" s="327" t="s">
        <v>82</v>
      </c>
    </row>
    <row r="78" spans="1:17" x14ac:dyDescent="0.25">
      <c r="A78" s="478"/>
      <c r="B78" s="478"/>
      <c r="C78" s="328" t="str">
        <f t="shared" si="16"/>
        <v>STS</v>
      </c>
      <c r="D78" s="316">
        <f t="shared" ca="1" si="18"/>
        <v>0</v>
      </c>
      <c r="E78" s="316">
        <f t="shared" ca="1" si="18"/>
        <v>0</v>
      </c>
      <c r="F78" s="316">
        <f t="shared" ca="1" si="18"/>
        <v>0</v>
      </c>
      <c r="G78" s="316">
        <f t="shared" ca="1" si="18"/>
        <v>0</v>
      </c>
      <c r="H78" s="316">
        <f t="shared" ca="1" si="18"/>
        <v>0</v>
      </c>
      <c r="I78" s="316">
        <f t="shared" ca="1" si="18"/>
        <v>0</v>
      </c>
      <c r="J78" s="316">
        <f t="shared" ca="1" si="18"/>
        <v>0</v>
      </c>
      <c r="K78" s="316">
        <f t="shared" ca="1" si="18"/>
        <v>0</v>
      </c>
      <c r="L78" s="316">
        <f t="shared" ca="1" si="18"/>
        <v>0</v>
      </c>
      <c r="M78" s="316">
        <f t="shared" ca="1" si="18"/>
        <v>0</v>
      </c>
      <c r="N78" s="316">
        <f t="shared" ca="1" si="18"/>
        <v>0</v>
      </c>
      <c r="O78" s="316">
        <f t="shared" ca="1" si="18"/>
        <v>0</v>
      </c>
      <c r="P78" s="328" t="s">
        <v>83</v>
      </c>
    </row>
  </sheetData>
  <sheetProtection selectLockedCells="1"/>
  <mergeCells count="43">
    <mergeCell ref="D66:G66"/>
    <mergeCell ref="A69:B78"/>
    <mergeCell ref="A58:B66"/>
    <mergeCell ref="D58:G58"/>
    <mergeCell ref="H58:J58"/>
    <mergeCell ref="D59:G59"/>
    <mergeCell ref="D60:G60"/>
    <mergeCell ref="D61:G61"/>
    <mergeCell ref="D62:G62"/>
    <mergeCell ref="D63:G63"/>
    <mergeCell ref="D64:G64"/>
    <mergeCell ref="D65:G65"/>
    <mergeCell ref="A41:R41"/>
    <mergeCell ref="A43:B54"/>
    <mergeCell ref="E43:G43"/>
    <mergeCell ref="H43:J43"/>
    <mergeCell ref="K43:M43"/>
    <mergeCell ref="N43:Q43"/>
    <mergeCell ref="M33:N33"/>
    <mergeCell ref="V33:W33"/>
    <mergeCell ref="AE33:AF33"/>
    <mergeCell ref="M39:N39"/>
    <mergeCell ref="V39:W39"/>
    <mergeCell ref="AE39:AF39"/>
    <mergeCell ref="M21:N21"/>
    <mergeCell ref="V21:W21"/>
    <mergeCell ref="AE21:AF21"/>
    <mergeCell ref="M27:N27"/>
    <mergeCell ref="V27:W27"/>
    <mergeCell ref="AE27:AF27"/>
    <mergeCell ref="M15:N15"/>
    <mergeCell ref="V15:W15"/>
    <mergeCell ref="AE15:AF15"/>
    <mergeCell ref="BZ3:CE3"/>
    <mergeCell ref="BB3:BG3"/>
    <mergeCell ref="BH3:BM3"/>
    <mergeCell ref="BN3:BS3"/>
    <mergeCell ref="BT3:BY3"/>
    <mergeCell ref="A1:AK1"/>
    <mergeCell ref="CF3:CK3"/>
    <mergeCell ref="M9:N9"/>
    <mergeCell ref="V9:W9"/>
    <mergeCell ref="AE9:AF9"/>
  </mergeCells>
  <conditionalFormatting sqref="K9:L9">
    <cfRule type="expression" dxfId="83" priority="33">
      <formula>K9&lt;&gt;144</formula>
    </cfRule>
  </conditionalFormatting>
  <conditionalFormatting sqref="A7">
    <cfRule type="expression" dxfId="82" priority="32">
      <formula>A7&lt;&gt;108</formula>
    </cfRule>
  </conditionalFormatting>
  <conditionalFormatting sqref="K5:L5">
    <cfRule type="expression" dxfId="81" priority="31">
      <formula>OR(K5&lt;36,K5&gt;72)</formula>
    </cfRule>
  </conditionalFormatting>
  <conditionalFormatting sqref="K7:L7">
    <cfRule type="expression" dxfId="80" priority="30">
      <formula>OR(K7&lt;72,K7&gt;108)</formula>
    </cfRule>
  </conditionalFormatting>
  <conditionalFormatting sqref="T9">
    <cfRule type="expression" dxfId="79" priority="29">
      <formula>T9&lt;&gt;144</formula>
    </cfRule>
  </conditionalFormatting>
  <conditionalFormatting sqref="T5">
    <cfRule type="expression" dxfId="78" priority="28">
      <formula>OR(T5&lt;36,T5&gt;72)</formula>
    </cfRule>
  </conditionalFormatting>
  <conditionalFormatting sqref="T7">
    <cfRule type="expression" dxfId="77" priority="27">
      <formula>OR(T7&lt;72,T7&gt;108)</formula>
    </cfRule>
  </conditionalFormatting>
  <conditionalFormatting sqref="AC5">
    <cfRule type="expression" dxfId="76" priority="26">
      <formula>OR(AC5&lt;36,AC5&gt;72)</formula>
    </cfRule>
  </conditionalFormatting>
  <conditionalFormatting sqref="AC7">
    <cfRule type="expression" dxfId="75" priority="25">
      <formula>OR(AC7&lt;72,AC7&gt;108)</formula>
    </cfRule>
  </conditionalFormatting>
  <conditionalFormatting sqref="U9">
    <cfRule type="expression" dxfId="74" priority="24">
      <formula>U9&lt;&gt;144</formula>
    </cfRule>
  </conditionalFormatting>
  <conditionalFormatting sqref="U5">
    <cfRule type="expression" dxfId="73" priority="23">
      <formula>OR(U5&lt;36,U5&gt;72)</formula>
    </cfRule>
  </conditionalFormatting>
  <conditionalFormatting sqref="U7">
    <cfRule type="expression" dxfId="72" priority="22">
      <formula>OR(U7&lt;72,U7&gt;108)</formula>
    </cfRule>
  </conditionalFormatting>
  <conditionalFormatting sqref="AD9">
    <cfRule type="expression" dxfId="71" priority="21">
      <formula>AD9&lt;&gt;144</formula>
    </cfRule>
  </conditionalFormatting>
  <conditionalFormatting sqref="AD5">
    <cfRule type="expression" dxfId="70" priority="20">
      <formula>OR(AD5&lt;36,AD5&gt;72)</formula>
    </cfRule>
  </conditionalFormatting>
  <conditionalFormatting sqref="AD7">
    <cfRule type="expression" dxfId="69" priority="19">
      <formula>OR(AD7&lt;72,AD7&gt;108)</formula>
    </cfRule>
  </conditionalFormatting>
  <conditionalFormatting sqref="D70:O78 D45:P54">
    <cfRule type="cellIs" dxfId="68" priority="18" operator="equal">
      <formula>0</formula>
    </cfRule>
  </conditionalFormatting>
  <conditionalFormatting sqref="AC9">
    <cfRule type="expression" dxfId="67" priority="17">
      <formula>AC9&lt;&gt;144</formula>
    </cfRule>
  </conditionalFormatting>
  <dataValidations count="5">
    <dataValidation type="list" allowBlank="1" showInputMessage="1" showErrorMessage="1" sqref="AG23:AG26 O29:O32 O17:O20 O11:O14 O23:O26 O35:O38 X29:X32 O5:O8 X5:X8 AG11:AG14 AG35:AG38 X17:X20 X11:X14 X23:X26 X35:X38 AG29:AG32 AG17:AG20 AG5:AG8">
      <formula1>ECL</formula1>
    </dataValidation>
    <dataValidation type="list" allowBlank="1" showInputMessage="1" showErrorMessage="1" sqref="AH35:AH38 F5:F7 C26 F23:F25 F35:F37 C20 P17:P20 AH17:AH20 D8 Y29:Y32 F17:F19 F29:F31 P23:P26 P11:P14 P35:P38 AH11:AH14 P5:P8 C14 AH23:AH26 Y17:Y20 AH29:AH32 Y23:Y26 Y11:Y14 Y35:Y38 P29:P32 Y5:Y8 F11:F13 AH5:AH8">
      <formula1>DISCi</formula1>
    </dataValidation>
    <dataValidation type="list" allowBlank="1" showInputMessage="1" showErrorMessage="1" sqref="D14 AI29:AJ32 D20 D26 AI23:AJ26 AI35:AJ38 AI11:AJ14 AI5:AJ8 Z29:AA32 G11:H13 G29:H31 G17:H19 G23:H25 G35:H37 G5:H7 Q35:R38 Q11:R14 Q23:R26 Q17:R20 Q29:R32 Q5:R8 Z11:AA14 Z23:AA26 Z17:AA20 Z35:AA38 Z5:AA8 AI17:AJ20">
      <formula1>DISCIP</formula1>
    </dataValidation>
    <dataValidation allowBlank="1" showInputMessage="1" showErrorMessage="1" sqref="AG27:AK27 AG21:AK21 AG15:AK15 AG9:AK9 X33:AB33 E20:I20 E26:I26 F32:I32 E14:I14 E8:I8 O9:S9 O15:S15 O21:S21 O27:S27 O33:S33 X27:AB27 X21:AB21 X15:AB15 Y9:AB9 AG33:AK33"/>
    <dataValidation type="list" allowBlank="1" showInputMessage="1" showErrorMessage="1" sqref="I35:I37 I29:I31 I23:I25 I17:I19 I11:I13 I5:I7 S35:S38 S29:S32 S23:S26 S17:S20 S11:S14 S5:S8 AB35:AB38 AB29:AB32 AB23:AB26 AB17:AB20 AB11:AB14 AB5:AB8 AK35:AK38 AK29:AK32 AK23:AK26 AK17:AK20 AK11:AK14 AK5:AK8">
      <formula1>parcours</formula1>
    </dataValidation>
  </dataValidations>
  <printOptions horizontalCentered="1" verticalCentered="1"/>
  <pageMargins left="0.39370078740157483" right="0.39370078740157483" top="0.59055118110236227" bottom="0.39370078740157483" header="0.39370078740157483" footer="0.31496062992125984"/>
  <pageSetup paperSize="8" scale="56" orientation="landscape" r:id="rId1"/>
  <headerFooter>
    <oddHeader>&amp;C&amp;"-,Gras"&amp;14&amp;A</oddHeader>
  </headerFooter>
  <extLst>
    <ext xmlns:x14="http://schemas.microsoft.com/office/spreadsheetml/2009/9/main" uri="{78C0D931-6437-407d-A8EE-F0AAD7539E65}">
      <x14:conditionalFormattings>
        <x14:conditionalFormatting xmlns:xm="http://schemas.microsoft.com/office/excel/2006/main">
          <x14:cfRule type="expression" priority="1" id="{6F9A9BFF-262F-4E55-A085-5174BF178BC9}">
            <xm:f>O5=Listes!$A$26</xm:f>
            <x14:dxf>
              <font>
                <b val="0"/>
                <i val="0"/>
                <color rgb="FFF9B1E6"/>
              </font>
              <fill>
                <patternFill patternType="solid">
                  <fgColor theme="8" tint="0.59996337778862885"/>
                  <bgColor rgb="FFBFBFBF"/>
                </patternFill>
              </fill>
            </x14:dxf>
          </x14:cfRule>
          <x14:cfRule type="expression" priority="2" id="{7E669108-897C-4328-87DE-990C9C099F4C}">
            <xm:f>O5=Listes!$A$25</xm:f>
            <x14:dxf>
              <font>
                <color rgb="FFF9B1E6"/>
              </font>
              <fill>
                <patternFill patternType="solid">
                  <fgColor theme="8" tint="0.59996337778862885"/>
                  <bgColor rgb="FFCC6600"/>
                </patternFill>
              </fill>
            </x14:dxf>
          </x14:cfRule>
          <x14:cfRule type="expression" priority="3" id="{B09CF87B-4FE1-459B-B762-C52B29281D5D}">
            <xm:f>O5=Listes!$A$24</xm:f>
            <x14:dxf>
              <font>
                <color rgb="FF7030A0"/>
              </font>
              <fill>
                <patternFill patternType="solid">
                  <fgColor theme="8" tint="-0.24994659260841701"/>
                  <bgColor rgb="FFF9B1E6"/>
                </patternFill>
              </fill>
            </x14:dxf>
          </x14:cfRule>
          <x14:cfRule type="expression" priority="4" id="{C707A6E7-11AB-473F-AA87-2585C1701BB9}">
            <xm:f>O5=Listes!$A$23</xm:f>
            <x14:dxf>
              <font>
                <color rgb="FFF9B1E6"/>
              </font>
              <fill>
                <patternFill patternType="solid">
                  <fgColor theme="8" tint="-0.24994659260841701"/>
                  <bgColor rgb="FFBEEBFA"/>
                </patternFill>
              </fill>
            </x14:dxf>
          </x14:cfRule>
          <x14:cfRule type="expression" priority="5" id="{BE881DF1-5F46-498F-A7A2-C8192CEF8EAD}">
            <xm:f>O5=Listes!$A$22</xm:f>
            <x14:dxf>
              <font>
                <color rgb="FFF9B1E6"/>
              </font>
              <fill>
                <patternFill patternType="solid">
                  <fgColor theme="8" tint="-0.24994659260841701"/>
                  <bgColor rgb="FFC9F297"/>
                </patternFill>
              </fill>
            </x14:dxf>
          </x14:cfRule>
          <x14:cfRule type="expression" priority="6" id="{52B614EA-9583-41E6-A4CC-D5367E3BD459}">
            <xm:f>O5=Listes!$A$21</xm:f>
            <x14:dxf>
              <font>
                <color theme="7" tint="0.39994506668294322"/>
              </font>
              <fill>
                <patternFill patternType="solid">
                  <fgColor theme="8" tint="-0.24994659260841701"/>
                  <bgColor rgb="FFFFFF99"/>
                </patternFill>
              </fill>
            </x14:dxf>
          </x14:cfRule>
          <x14:cfRule type="expression" priority="7" id="{2A60514F-28F2-4E24-86FF-43B9EAD5F5F8}">
            <xm:f>O5=Listes!$A$20</xm:f>
            <x14:dxf>
              <font>
                <color theme="7" tint="0.39994506668294322"/>
              </font>
              <fill>
                <patternFill patternType="solid">
                  <fgColor theme="8" tint="-0.24994659260841701"/>
                  <bgColor rgb="FFFFB379"/>
                </patternFill>
              </fill>
            </x14:dxf>
          </x14:cfRule>
          <x14:cfRule type="expression" priority="8" id="{857D7F92-C6A1-4BEE-AD8F-BDF895437849}">
            <xm:f>O5=Listes!$A$19</xm:f>
            <x14:dxf>
              <font>
                <color rgb="FFF9B1E6"/>
              </font>
              <fill>
                <patternFill patternType="solid">
                  <fgColor theme="8" tint="0.59996337778862885"/>
                  <bgColor rgb="FFF03E20"/>
                </patternFill>
              </fill>
            </x14:dxf>
          </x14:cfRule>
          <x14:cfRule type="expression" priority="9" id="{E0B7C60F-24DD-47CA-A8AD-831B883DF506}">
            <xm:f>O5=Listes!$A$27</xm:f>
            <x14:dxf>
              <font>
                <color rgb="FFFFFFFF"/>
              </font>
              <fill>
                <patternFill patternType="solid">
                  <fgColor theme="8" tint="0.59996337778862885"/>
                  <bgColor rgb="FFF03E20"/>
                </patternFill>
              </fill>
            </x14:dxf>
          </x14:cfRule>
          <x14:cfRule type="expression" priority="10" id="{9294CAA6-D79A-4290-9EFB-12C7DB201564}">
            <xm:f>O5=Listes!$A$28</xm:f>
            <x14:dxf>
              <font>
                <color theme="0"/>
              </font>
              <fill>
                <patternFill patternType="solid">
                  <fgColor theme="8" tint="-0.24994659260841701"/>
                  <bgColor rgb="FFFFB379"/>
                </patternFill>
              </fill>
            </x14:dxf>
          </x14:cfRule>
          <x14:cfRule type="expression" priority="11" id="{E5C4689D-F349-499F-B654-2A5D9B383523}">
            <xm:f>O5=Listes!$A$29</xm:f>
            <x14:dxf>
              <font>
                <b val="0"/>
                <i val="0"/>
                <color theme="0" tint="-0.24994659260841701"/>
              </font>
              <fill>
                <patternFill patternType="solid">
                  <fgColor theme="8" tint="-0.24994659260841701"/>
                  <bgColor rgb="FFFFFF99"/>
                </patternFill>
              </fill>
            </x14:dxf>
          </x14:cfRule>
          <x14:cfRule type="expression" priority="12" id="{71C2194F-F68A-490F-958B-0A35B331D160}">
            <xm:f>O5=Listes!$A$30</xm:f>
            <x14:dxf>
              <font>
                <color theme="0"/>
              </font>
              <fill>
                <patternFill patternType="solid">
                  <fgColor theme="8" tint="-0.24994659260841701"/>
                  <bgColor rgb="FFC9F297"/>
                </patternFill>
              </fill>
            </x14:dxf>
          </x14:cfRule>
          <x14:cfRule type="expression" priority="13" id="{84DE31BB-69D9-4404-8FFA-529AA07FA1BF}">
            <xm:f>O5=Listes!$A$31</xm:f>
            <x14:dxf>
              <font>
                <color theme="0"/>
              </font>
              <fill>
                <patternFill patternType="solid">
                  <fgColor theme="8" tint="-0.24994659260841701"/>
                  <bgColor rgb="FFBEEBFA"/>
                </patternFill>
              </fill>
            </x14:dxf>
          </x14:cfRule>
          <x14:cfRule type="expression" priority="14" id="{D235B636-6A53-4EDF-966D-4A1D60984271}">
            <xm:f>O5=Listes!$A$32</xm:f>
            <x14:dxf>
              <font>
                <color theme="0"/>
              </font>
              <fill>
                <patternFill patternType="solid">
                  <fgColor theme="8" tint="-0.24994659260841701"/>
                  <bgColor rgb="FFF9B1E6"/>
                </patternFill>
              </fill>
            </x14:dxf>
          </x14:cfRule>
          <x14:cfRule type="expression" priority="15" id="{87AE9EFB-717F-45D9-B86F-9539C08A4556}">
            <xm:f>O5=Listes!$A$33</xm:f>
            <x14:dxf>
              <font>
                <color theme="0"/>
              </font>
              <fill>
                <patternFill patternType="solid">
                  <fgColor theme="8" tint="0.59996337778862885"/>
                  <bgColor rgb="FFCC6600"/>
                </patternFill>
              </fill>
            </x14:dxf>
          </x14:cfRule>
          <x14:cfRule type="expression" priority="16" id="{69872EE8-2B84-47EB-AE2D-350A7D433D34}">
            <xm:f>O5=Listes!$A$34</xm:f>
            <x14:dxf>
              <font>
                <color theme="0"/>
              </font>
              <fill>
                <patternFill patternType="solid">
                  <fgColor theme="8" tint="0.59996337778862885"/>
                  <bgColor rgb="FFBFBFBF"/>
                </patternFill>
              </fill>
            </x14:dxf>
          </x14:cfRule>
          <x14:cfRule type="expression" priority="34" id="{D42FCB85-3ECF-494C-A7EE-670D96A9358F}">
            <xm:f>O5=Listes!$A$18</xm:f>
            <x14:dxf>
              <font>
                <color theme="8" tint="-0.24994659260841701"/>
              </font>
              <fill>
                <patternFill>
                  <bgColor rgb="FFBFBFBF"/>
                </patternFill>
              </fill>
            </x14:dxf>
          </x14:cfRule>
          <x14:cfRule type="expression" priority="35" id="{E41EE4DD-0DE3-4366-BF92-07F23C899D57}">
            <xm:f>O5=Listes!$A$17</xm:f>
            <x14:dxf>
              <font>
                <color rgb="FFBEEBFA"/>
              </font>
              <fill>
                <patternFill>
                  <bgColor rgb="FFCC6600"/>
                </patternFill>
              </fill>
            </x14:dxf>
          </x14:cfRule>
          <x14:cfRule type="expression" priority="36" id="{34EBFA07-6B1A-46D3-9453-3576A8B1E867}">
            <xm:f>O5=Listes!$A$16</xm:f>
            <x14:dxf>
              <font>
                <color rgb="FFBEEBFA"/>
              </font>
              <fill>
                <patternFill>
                  <bgColor rgb="FFF9B1E6"/>
                </patternFill>
              </fill>
            </x14:dxf>
          </x14:cfRule>
          <x14:cfRule type="expression" priority="37" id="{02ED11C0-2296-4B4D-9A82-92A0C01A1FF6}">
            <xm:f>O5=Listes!$A$15</xm:f>
            <x14:dxf>
              <font>
                <color theme="8" tint="-0.24994659260841701"/>
              </font>
              <fill>
                <patternFill>
                  <bgColor rgb="FFBEEBFA"/>
                </patternFill>
              </fill>
            </x14:dxf>
          </x14:cfRule>
          <x14:cfRule type="expression" priority="38" id="{FB06408F-7DD1-4B0F-B7C0-7E4CF0FCFD6A}">
            <xm:f>O5=Listes!$A$14</xm:f>
            <x14:dxf>
              <font>
                <color theme="8" tint="-0.24994659260841701"/>
              </font>
              <fill>
                <patternFill>
                  <bgColor rgb="FFC9F297"/>
                </patternFill>
              </fill>
            </x14:dxf>
          </x14:cfRule>
          <x14:cfRule type="expression" priority="39" id="{5F747A8A-9E62-4AE9-B9DC-E2BD33D95E4E}">
            <xm:f>O5=Listes!$A$13</xm:f>
            <x14:dxf>
              <font>
                <color theme="8" tint="-0.24994659260841701"/>
              </font>
              <fill>
                <patternFill>
                  <bgColor rgb="FFFFFF99"/>
                </patternFill>
              </fill>
            </x14:dxf>
          </x14:cfRule>
          <x14:cfRule type="expression" priority="40" id="{7C54B2E4-F90F-46F8-B237-97C239972246}">
            <xm:f>O5=Listes!$A$12</xm:f>
            <x14:dxf>
              <font>
                <color rgb="FFBEEBFA"/>
              </font>
              <fill>
                <patternFill>
                  <bgColor rgb="FFFFB379"/>
                </patternFill>
              </fill>
            </x14:dxf>
          </x14:cfRule>
          <x14:cfRule type="expression" priority="41" id="{AA5A4F8A-D094-46E7-A5F9-F5078DE8F0EA}">
            <xm:f>O5=Listes!$A$11</xm:f>
            <x14:dxf>
              <font>
                <color theme="3" tint="0.79998168889431442"/>
              </font>
              <fill>
                <patternFill>
                  <bgColor rgb="FFF03E20"/>
                </patternFill>
              </fill>
            </x14:dxf>
          </x14:cfRule>
          <x14:cfRule type="cellIs" priority="42" operator="equal" id="{8D8452C4-EEE2-45DA-82EC-FFD0A3A592A7}">
            <xm:f>Listes!$A$2</xm:f>
            <x14:dxf>
              <font>
                <b val="0"/>
                <i val="0"/>
                <color auto="1"/>
              </font>
              <fill>
                <patternFill>
                  <bgColor theme="4"/>
                </patternFill>
              </fill>
            </x14:dxf>
          </x14:cfRule>
          <x14:cfRule type="expression" priority="43" id="{AD12C058-7A39-4CF1-8029-04495F4DE4A4}">
            <xm:f>O5=Listes!$A$3</xm:f>
            <x14:dxf>
              <font>
                <color auto="1"/>
              </font>
              <fill>
                <patternFill>
                  <bgColor rgb="FFF03E20"/>
                </patternFill>
              </fill>
            </x14:dxf>
          </x14:cfRule>
          <x14:cfRule type="expression" priority="44" id="{0466B898-F5CC-4251-BE13-9B18FAD2E965}">
            <xm:f>O5=Listes!$A$4</xm:f>
            <x14:dxf>
              <font>
                <color auto="1"/>
              </font>
              <fill>
                <patternFill>
                  <bgColor rgb="FFFFB379"/>
                </patternFill>
              </fill>
            </x14:dxf>
          </x14:cfRule>
          <x14:cfRule type="expression" priority="45" id="{FBB102DB-3F41-4EC5-8FFC-DD3C27BBDA9A}">
            <xm:f>O5=Listes!$A$5</xm:f>
            <x14:dxf>
              <font>
                <color auto="1"/>
              </font>
              <fill>
                <patternFill>
                  <bgColor rgb="FFFFFF99"/>
                </patternFill>
              </fill>
            </x14:dxf>
          </x14:cfRule>
          <x14:cfRule type="expression" priority="46" id="{AECB4B3E-F636-4346-BA8E-903D0FDEAB80}">
            <xm:f>O5=Listes!$A$6</xm:f>
            <x14:dxf>
              <font>
                <color auto="1"/>
              </font>
              <fill>
                <patternFill>
                  <bgColor rgb="FFC9F297"/>
                </patternFill>
              </fill>
            </x14:dxf>
          </x14:cfRule>
          <x14:cfRule type="expression" priority="47" id="{BB03EDF0-F4D2-4BAF-B2FB-BEC32B3DAB54}">
            <xm:f>O5=Listes!$A$7</xm:f>
            <x14:dxf>
              <font>
                <color auto="1"/>
              </font>
              <fill>
                <patternFill>
                  <bgColor rgb="FFBEEBFA"/>
                </patternFill>
              </fill>
            </x14:dxf>
          </x14:cfRule>
          <x14:cfRule type="expression" priority="48" id="{746F7C06-AACE-4576-A540-0A1AE1997938}">
            <xm:f>O5=Listes!$A$8</xm:f>
            <x14:dxf>
              <font>
                <color auto="1"/>
              </font>
              <fill>
                <patternFill>
                  <bgColor rgb="FFF9B1E6"/>
                </patternFill>
              </fill>
            </x14:dxf>
          </x14:cfRule>
          <x14:cfRule type="expression" priority="49" id="{7ADEAC8A-55AE-4E64-A9B2-7A10C6692D5A}">
            <xm:f>O5=Listes!$A$9</xm:f>
            <x14:dxf>
              <font>
                <color auto="1"/>
              </font>
              <fill>
                <patternFill>
                  <bgColor rgb="FFCC6600"/>
                </patternFill>
              </fill>
            </x14:dxf>
          </x14:cfRule>
          <x14:cfRule type="expression" priority="50" id="{CAE987B6-4563-4CD4-8C4F-5072068C732F}">
            <xm:f>O5=Listes!$A$10</xm:f>
            <x14:dxf>
              <font>
                <color auto="1"/>
              </font>
              <fill>
                <patternFill>
                  <bgColor rgb="FFBFBFBF"/>
                </patternFill>
              </fill>
            </x14:dxf>
          </x14:cfRule>
          <xm:sqref>O5:O38 X5:X38 AG5:AG38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0"/>
  <sheetViews>
    <sheetView showGridLines="0" zoomScale="90" zoomScaleNormal="90" workbookViewId="0">
      <selection activeCell="B3" sqref="B3"/>
    </sheetView>
  </sheetViews>
  <sheetFormatPr baseColWidth="10" defaultColWidth="10.85546875" defaultRowHeight="15.75" x14ac:dyDescent="0.25"/>
  <cols>
    <col min="1" max="45" width="5" style="59" customWidth="1"/>
    <col min="46" max="46" width="5" style="60" customWidth="1"/>
    <col min="47" max="51" width="10.85546875" style="60"/>
    <col min="52" max="57" width="10.85546875" style="59"/>
    <col min="58" max="58" width="10.85546875" style="59" customWidth="1"/>
    <col min="59" max="60" width="10.85546875" style="59"/>
    <col min="61" max="61" width="10.85546875" style="60"/>
    <col min="62" max="97" width="8.7109375" style="118" customWidth="1"/>
    <col min="98" max="16384" width="10.85546875" style="59"/>
  </cols>
  <sheetData>
    <row r="1" spans="1:97" ht="31.5" customHeight="1" x14ac:dyDescent="0.25">
      <c r="A1" s="499" t="s">
        <v>203</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row>
    <row r="2" spans="1:97" ht="15.75" customHeight="1" x14ac:dyDescent="0.25">
      <c r="A2" s="121"/>
      <c r="B2" s="135" t="s">
        <v>159</v>
      </c>
      <c r="C2" s="135" t="s">
        <v>160</v>
      </c>
      <c r="D2" s="135" t="s">
        <v>161</v>
      </c>
      <c r="E2" s="135" t="s">
        <v>162</v>
      </c>
      <c r="F2" s="135" t="s">
        <v>163</v>
      </c>
      <c r="G2" s="135" t="s">
        <v>164</v>
      </c>
      <c r="H2" s="135" t="s">
        <v>165</v>
      </c>
      <c r="I2" s="500" t="s">
        <v>166</v>
      </c>
      <c r="J2" s="135" t="s">
        <v>167</v>
      </c>
      <c r="K2" s="135" t="s">
        <v>168</v>
      </c>
      <c r="L2" s="135" t="s">
        <v>169</v>
      </c>
      <c r="M2" s="135" t="s">
        <v>170</v>
      </c>
      <c r="N2" s="135" t="s">
        <v>171</v>
      </c>
      <c r="O2" s="135" t="s">
        <v>172</v>
      </c>
      <c r="P2" s="135" t="s">
        <v>173</v>
      </c>
      <c r="Q2" s="500" t="s">
        <v>174</v>
      </c>
      <c r="R2" s="135" t="s">
        <v>175</v>
      </c>
      <c r="S2" s="135" t="s">
        <v>176</v>
      </c>
      <c r="T2" s="135" t="s">
        <v>177</v>
      </c>
      <c r="U2" s="135" t="s">
        <v>178</v>
      </c>
      <c r="V2" s="135" t="s">
        <v>179</v>
      </c>
      <c r="W2" s="135" t="s">
        <v>180</v>
      </c>
      <c r="X2" s="500" t="s">
        <v>181</v>
      </c>
      <c r="Y2" s="135" t="s">
        <v>182</v>
      </c>
      <c r="Z2" s="135" t="s">
        <v>183</v>
      </c>
      <c r="AA2" s="135" t="s">
        <v>184</v>
      </c>
      <c r="AB2" s="135" t="s">
        <v>185</v>
      </c>
      <c r="AC2" s="135" t="s">
        <v>186</v>
      </c>
      <c r="AD2" s="135" t="s">
        <v>187</v>
      </c>
      <c r="AE2" s="135" t="s">
        <v>188</v>
      </c>
      <c r="AF2" s="500" t="s">
        <v>189</v>
      </c>
      <c r="AG2" s="135" t="s">
        <v>190</v>
      </c>
      <c r="AH2" s="135" t="s">
        <v>191</v>
      </c>
      <c r="AI2" s="135" t="s">
        <v>192</v>
      </c>
      <c r="AJ2" s="135" t="s">
        <v>193</v>
      </c>
      <c r="AK2" s="135" t="s">
        <v>194</v>
      </c>
      <c r="AL2" s="135" t="s">
        <v>195</v>
      </c>
      <c r="AM2" s="135" t="s">
        <v>196</v>
      </c>
      <c r="AN2" s="135" t="s">
        <v>197</v>
      </c>
      <c r="AO2" s="135" t="s">
        <v>198</v>
      </c>
    </row>
    <row r="3" spans="1:97" ht="15" customHeight="1" x14ac:dyDescent="0.25">
      <c r="A3" s="501" t="s">
        <v>199</v>
      </c>
      <c r="B3" s="135" t="str">
        <f ca="1">TRIM(LEFT(BJ48,8))</f>
        <v/>
      </c>
      <c r="C3" s="135" t="str">
        <f ca="1">TRIM(LEFT(BK48,8))</f>
        <v/>
      </c>
      <c r="D3" s="344" t="str">
        <f t="shared" ref="D3:H3" ca="1" si="0">TRIM(LEFT(BL48,8))</f>
        <v/>
      </c>
      <c r="E3" s="344" t="str">
        <f t="shared" ca="1" si="0"/>
        <v/>
      </c>
      <c r="F3" s="344" t="str">
        <f t="shared" ca="1" si="0"/>
        <v/>
      </c>
      <c r="G3" s="344" t="str">
        <f t="shared" ca="1" si="0"/>
        <v/>
      </c>
      <c r="H3" s="344" t="str">
        <f t="shared" ca="1" si="0"/>
        <v/>
      </c>
      <c r="I3" s="500"/>
      <c r="J3" s="135" t="str">
        <f ca="1">TRIM(LEFT(BQ48,8))</f>
        <v/>
      </c>
      <c r="K3" s="344" t="str">
        <f t="shared" ref="K3:O3" ca="1" si="1">TRIM(LEFT(BR48,8))</f>
        <v/>
      </c>
      <c r="L3" s="344" t="str">
        <f t="shared" ca="1" si="1"/>
        <v/>
      </c>
      <c r="M3" s="344" t="str">
        <f t="shared" ca="1" si="1"/>
        <v/>
      </c>
      <c r="N3" s="344" t="str">
        <f t="shared" ca="1" si="1"/>
        <v/>
      </c>
      <c r="O3" s="344" t="str">
        <f t="shared" ca="1" si="1"/>
        <v/>
      </c>
      <c r="P3" s="344" t="str">
        <f ca="1">TRIM(LEFT(BW48,8))</f>
        <v/>
      </c>
      <c r="Q3" s="500"/>
      <c r="R3" s="135" t="str">
        <f ca="1">TRIM(LEFT(BX48,8))</f>
        <v/>
      </c>
      <c r="S3" s="344" t="str">
        <f t="shared" ref="S3:W3" ca="1" si="2">TRIM(LEFT(BY48,8))</f>
        <v/>
      </c>
      <c r="T3" s="344" t="str">
        <f t="shared" ca="1" si="2"/>
        <v/>
      </c>
      <c r="U3" s="344" t="str">
        <f t="shared" ca="1" si="2"/>
        <v/>
      </c>
      <c r="V3" s="344" t="str">
        <f t="shared" ca="1" si="2"/>
        <v/>
      </c>
      <c r="W3" s="344" t="str">
        <f t="shared" ca="1" si="2"/>
        <v/>
      </c>
      <c r="X3" s="500"/>
      <c r="Y3" s="135" t="str">
        <f ca="1">TRIM(LEFT(CD48,8))</f>
        <v/>
      </c>
      <c r="Z3" s="344" t="str">
        <f t="shared" ref="Z3:AE3" ca="1" si="3">TRIM(LEFT(CE48,8))</f>
        <v/>
      </c>
      <c r="AA3" s="344" t="str">
        <f t="shared" ca="1" si="3"/>
        <v/>
      </c>
      <c r="AB3" s="344" t="str">
        <f t="shared" ca="1" si="3"/>
        <v/>
      </c>
      <c r="AC3" s="344" t="str">
        <f t="shared" ca="1" si="3"/>
        <v/>
      </c>
      <c r="AD3" s="344" t="str">
        <f t="shared" ca="1" si="3"/>
        <v/>
      </c>
      <c r="AE3" s="344" t="str">
        <f t="shared" ca="1" si="3"/>
        <v/>
      </c>
      <c r="AF3" s="500"/>
      <c r="AG3" s="135" t="str">
        <f ca="1">TRIM(LEFT(CK48,8))</f>
        <v/>
      </c>
      <c r="AH3" s="344" t="str">
        <f t="shared" ref="AH3:AO3" ca="1" si="4">TRIM(LEFT(CL48,8))</f>
        <v/>
      </c>
      <c r="AI3" s="344" t="str">
        <f t="shared" ca="1" si="4"/>
        <v/>
      </c>
      <c r="AJ3" s="344" t="str">
        <f t="shared" ca="1" si="4"/>
        <v/>
      </c>
      <c r="AK3" s="344" t="str">
        <f t="shared" ca="1" si="4"/>
        <v/>
      </c>
      <c r="AL3" s="344" t="str">
        <f t="shared" ca="1" si="4"/>
        <v/>
      </c>
      <c r="AM3" s="344" t="str">
        <f t="shared" ca="1" si="4"/>
        <v/>
      </c>
      <c r="AN3" s="344" t="str">
        <f t="shared" ca="1" si="4"/>
        <v/>
      </c>
      <c r="AO3" s="344" t="str">
        <f t="shared" ca="1" si="4"/>
        <v/>
      </c>
    </row>
    <row r="4" spans="1:97" ht="15" customHeight="1" x14ac:dyDescent="0.25">
      <c r="A4" s="498"/>
      <c r="B4" s="135" t="str">
        <f ca="1">TRIM(MID(BJ$48,9*(ROW()-3)+1,8))</f>
        <v/>
      </c>
      <c r="C4" s="135" t="str">
        <f t="shared" ref="C4:H19" ca="1" si="5">TRIM(MID(BK$48,9*(ROW()-3)+1,8))</f>
        <v/>
      </c>
      <c r="D4" s="135" t="str">
        <f t="shared" ca="1" si="5"/>
        <v/>
      </c>
      <c r="E4" s="135" t="str">
        <f t="shared" ca="1" si="5"/>
        <v/>
      </c>
      <c r="F4" s="135" t="str">
        <f t="shared" ca="1" si="5"/>
        <v/>
      </c>
      <c r="G4" s="135" t="str">
        <f t="shared" ca="1" si="5"/>
        <v/>
      </c>
      <c r="H4" s="135" t="str">
        <f t="shared" ca="1" si="5"/>
        <v/>
      </c>
      <c r="I4" s="500"/>
      <c r="J4" s="135" t="str">
        <f ca="1">TRIM(MID(BQ$48,9*(ROW()-3)+1,8))</f>
        <v/>
      </c>
      <c r="K4" s="135" t="str">
        <f t="shared" ref="K4:P19" ca="1" si="6">TRIM(MID(BR$48,9*(ROW()-3)+1,8))</f>
        <v/>
      </c>
      <c r="L4" s="135" t="str">
        <f t="shared" ca="1" si="6"/>
        <v/>
      </c>
      <c r="M4" s="135" t="str">
        <f t="shared" ca="1" si="6"/>
        <v/>
      </c>
      <c r="N4" s="135" t="str">
        <f t="shared" ca="1" si="6"/>
        <v/>
      </c>
      <c r="O4" s="135" t="str">
        <f t="shared" ca="1" si="6"/>
        <v/>
      </c>
      <c r="P4" s="135" t="str">
        <f t="shared" ca="1" si="6"/>
        <v/>
      </c>
      <c r="Q4" s="500"/>
      <c r="R4" s="135" t="str">
        <f ca="1">TRIM(MID(BX$48,9*(ROW()-3)+1,8))</f>
        <v/>
      </c>
      <c r="S4" s="135" t="str">
        <f t="shared" ref="S4:W19" ca="1" si="7">TRIM(MID(BY$48,9*(ROW()-3)+1,8))</f>
        <v/>
      </c>
      <c r="T4" s="135" t="str">
        <f t="shared" ca="1" si="7"/>
        <v/>
      </c>
      <c r="U4" s="135" t="str">
        <f t="shared" ca="1" si="7"/>
        <v/>
      </c>
      <c r="V4" s="135" t="str">
        <f t="shared" ca="1" si="7"/>
        <v/>
      </c>
      <c r="W4" s="135" t="str">
        <f t="shared" ca="1" si="7"/>
        <v/>
      </c>
      <c r="X4" s="500"/>
      <c r="Y4" s="135" t="str">
        <f ca="1">TRIM(MID(CD$48,9*(ROW()-3)+1,8))</f>
        <v/>
      </c>
      <c r="Z4" s="135" t="str">
        <f t="shared" ref="Z4:AE19" ca="1" si="8">TRIM(MID(CE$48,9*(ROW()-3)+1,8))</f>
        <v/>
      </c>
      <c r="AA4" s="135" t="str">
        <f t="shared" ca="1" si="8"/>
        <v/>
      </c>
      <c r="AB4" s="135" t="str">
        <f t="shared" ca="1" si="8"/>
        <v/>
      </c>
      <c r="AC4" s="135" t="str">
        <f t="shared" ca="1" si="8"/>
        <v/>
      </c>
      <c r="AD4" s="135" t="str">
        <f t="shared" ca="1" si="8"/>
        <v/>
      </c>
      <c r="AE4" s="135" t="str">
        <f t="shared" ca="1" si="8"/>
        <v/>
      </c>
      <c r="AF4" s="500"/>
      <c r="AG4" s="135" t="str">
        <f ca="1">TRIM(MID(CK$48,9*(ROW()-3)+1,8))</f>
        <v/>
      </c>
      <c r="AH4" s="135" t="str">
        <f t="shared" ref="AH4:AO19" ca="1" si="9">TRIM(MID(CL$48,9*(ROW()-3)+1,8))</f>
        <v/>
      </c>
      <c r="AI4" s="135" t="str">
        <f t="shared" ca="1" si="9"/>
        <v/>
      </c>
      <c r="AJ4" s="135" t="str">
        <f t="shared" ca="1" si="9"/>
        <v/>
      </c>
      <c r="AK4" s="135" t="str">
        <f t="shared" ca="1" si="9"/>
        <v/>
      </c>
      <c r="AL4" s="135" t="str">
        <f t="shared" ca="1" si="9"/>
        <v/>
      </c>
      <c r="AM4" s="135" t="str">
        <f t="shared" ca="1" si="9"/>
        <v/>
      </c>
      <c r="AN4" s="135" t="str">
        <f t="shared" ca="1" si="9"/>
        <v/>
      </c>
      <c r="AO4" s="135" t="str">
        <f t="shared" ca="1" si="9"/>
        <v/>
      </c>
    </row>
    <row r="5" spans="1:97" ht="15" customHeight="1" x14ac:dyDescent="0.25">
      <c r="A5" s="497" t="s">
        <v>200</v>
      </c>
      <c r="B5" s="135" t="str">
        <f t="shared" ref="B5:H34" ca="1" si="10">TRIM(MID(BJ$48,9*(ROW()-3)+1,8))</f>
        <v/>
      </c>
      <c r="C5" s="135" t="str">
        <f t="shared" ca="1" si="5"/>
        <v/>
      </c>
      <c r="D5" s="135" t="str">
        <f t="shared" ca="1" si="5"/>
        <v/>
      </c>
      <c r="E5" s="135" t="str">
        <f t="shared" ca="1" si="5"/>
        <v/>
      </c>
      <c r="F5" s="135" t="str">
        <f t="shared" ca="1" si="5"/>
        <v/>
      </c>
      <c r="G5" s="135" t="str">
        <f t="shared" ca="1" si="5"/>
        <v/>
      </c>
      <c r="H5" s="135" t="str">
        <f t="shared" ca="1" si="5"/>
        <v/>
      </c>
      <c r="I5" s="500"/>
      <c r="J5" s="135" t="str">
        <f t="shared" ref="J5:P34" ca="1" si="11">TRIM(MID(BQ$48,9*(ROW()-3)+1,8))</f>
        <v/>
      </c>
      <c r="K5" s="135" t="str">
        <f t="shared" ca="1" si="6"/>
        <v/>
      </c>
      <c r="L5" s="135" t="str">
        <f t="shared" ca="1" si="6"/>
        <v/>
      </c>
      <c r="M5" s="135" t="str">
        <f t="shared" ca="1" si="6"/>
        <v/>
      </c>
      <c r="N5" s="135" t="str">
        <f t="shared" ca="1" si="6"/>
        <v/>
      </c>
      <c r="O5" s="135" t="str">
        <f t="shared" ca="1" si="6"/>
        <v/>
      </c>
      <c r="P5" s="135" t="str">
        <f t="shared" ca="1" si="6"/>
        <v/>
      </c>
      <c r="Q5" s="500"/>
      <c r="R5" s="135" t="str">
        <f t="shared" ref="R5:W34" ca="1" si="12">TRIM(MID(BX$48,9*(ROW()-3)+1,8))</f>
        <v/>
      </c>
      <c r="S5" s="135" t="str">
        <f t="shared" ca="1" si="7"/>
        <v/>
      </c>
      <c r="T5" s="135" t="str">
        <f t="shared" ca="1" si="7"/>
        <v/>
      </c>
      <c r="U5" s="135" t="str">
        <f t="shared" ca="1" si="7"/>
        <v/>
      </c>
      <c r="V5" s="135" t="str">
        <f t="shared" ca="1" si="7"/>
        <v/>
      </c>
      <c r="W5" s="135" t="str">
        <f t="shared" ca="1" si="7"/>
        <v/>
      </c>
      <c r="X5" s="500"/>
      <c r="Y5" s="135" t="str">
        <f t="shared" ref="Y5:AE34" ca="1" si="13">TRIM(MID(CD$48,9*(ROW()-3)+1,8))</f>
        <v/>
      </c>
      <c r="Z5" s="135" t="str">
        <f t="shared" ca="1" si="8"/>
        <v/>
      </c>
      <c r="AA5" s="135" t="str">
        <f t="shared" ca="1" si="8"/>
        <v/>
      </c>
      <c r="AB5" s="135" t="str">
        <f t="shared" ca="1" si="8"/>
        <v/>
      </c>
      <c r="AC5" s="135" t="str">
        <f t="shared" ca="1" si="8"/>
        <v/>
      </c>
      <c r="AD5" s="135" t="str">
        <f t="shared" ca="1" si="8"/>
        <v/>
      </c>
      <c r="AE5" s="135" t="str">
        <f t="shared" ca="1" si="8"/>
        <v/>
      </c>
      <c r="AF5" s="500"/>
      <c r="AG5" s="135" t="str">
        <f t="shared" ref="AG5:AO34" ca="1" si="14">TRIM(MID(CK$48,9*(ROW()-3)+1,8))</f>
        <v/>
      </c>
      <c r="AH5" s="135" t="str">
        <f t="shared" ca="1" si="9"/>
        <v/>
      </c>
      <c r="AI5" s="135" t="str">
        <f t="shared" ca="1" si="9"/>
        <v/>
      </c>
      <c r="AJ5" s="135" t="str">
        <f t="shared" ca="1" si="9"/>
        <v/>
      </c>
      <c r="AK5" s="135" t="str">
        <f t="shared" ca="1" si="9"/>
        <v/>
      </c>
      <c r="AL5" s="135" t="str">
        <f t="shared" ca="1" si="9"/>
        <v/>
      </c>
      <c r="AM5" s="135" t="str">
        <f t="shared" ca="1" si="9"/>
        <v/>
      </c>
      <c r="AN5" s="135" t="str">
        <f t="shared" ca="1" si="9"/>
        <v/>
      </c>
      <c r="AO5" s="135" t="str">
        <f t="shared" ca="1" si="9"/>
        <v/>
      </c>
    </row>
    <row r="6" spans="1:97" ht="15" customHeight="1" x14ac:dyDescent="0.25">
      <c r="A6" s="498"/>
      <c r="B6" s="135" t="str">
        <f t="shared" ca="1" si="10"/>
        <v/>
      </c>
      <c r="C6" s="135" t="str">
        <f t="shared" ca="1" si="5"/>
        <v/>
      </c>
      <c r="D6" s="135" t="str">
        <f t="shared" ca="1" si="5"/>
        <v/>
      </c>
      <c r="E6" s="135" t="str">
        <f t="shared" ca="1" si="5"/>
        <v/>
      </c>
      <c r="F6" s="135" t="str">
        <f t="shared" ca="1" si="5"/>
        <v/>
      </c>
      <c r="G6" s="135" t="str">
        <f t="shared" ca="1" si="5"/>
        <v/>
      </c>
      <c r="H6" s="135" t="str">
        <f t="shared" ca="1" si="5"/>
        <v/>
      </c>
      <c r="I6" s="500"/>
      <c r="J6" s="135" t="str">
        <f t="shared" ca="1" si="11"/>
        <v/>
      </c>
      <c r="K6" s="135" t="str">
        <f t="shared" ca="1" si="6"/>
        <v/>
      </c>
      <c r="L6" s="135" t="str">
        <f t="shared" ca="1" si="6"/>
        <v/>
      </c>
      <c r="M6" s="135" t="str">
        <f t="shared" ca="1" si="6"/>
        <v/>
      </c>
      <c r="N6" s="135" t="str">
        <f t="shared" ca="1" si="6"/>
        <v/>
      </c>
      <c r="O6" s="135" t="str">
        <f t="shared" ca="1" si="6"/>
        <v/>
      </c>
      <c r="P6" s="135" t="str">
        <f t="shared" ca="1" si="6"/>
        <v/>
      </c>
      <c r="Q6" s="500"/>
      <c r="R6" s="135" t="str">
        <f t="shared" ca="1" si="12"/>
        <v/>
      </c>
      <c r="S6" s="135" t="str">
        <f t="shared" ca="1" si="7"/>
        <v/>
      </c>
      <c r="T6" s="135" t="str">
        <f t="shared" ca="1" si="7"/>
        <v/>
      </c>
      <c r="U6" s="135" t="str">
        <f t="shared" ca="1" si="7"/>
        <v/>
      </c>
      <c r="V6" s="135" t="str">
        <f t="shared" ca="1" si="7"/>
        <v/>
      </c>
      <c r="W6" s="135" t="str">
        <f t="shared" ca="1" si="7"/>
        <v/>
      </c>
      <c r="X6" s="500"/>
      <c r="Y6" s="135" t="str">
        <f t="shared" ca="1" si="13"/>
        <v/>
      </c>
      <c r="Z6" s="135" t="str">
        <f t="shared" ca="1" si="8"/>
        <v/>
      </c>
      <c r="AA6" s="135" t="str">
        <f t="shared" ca="1" si="8"/>
        <v/>
      </c>
      <c r="AB6" s="135" t="str">
        <f t="shared" ca="1" si="8"/>
        <v/>
      </c>
      <c r="AC6" s="135" t="str">
        <f t="shared" ca="1" si="8"/>
        <v/>
      </c>
      <c r="AD6" s="135" t="str">
        <f t="shared" ca="1" si="8"/>
        <v/>
      </c>
      <c r="AE6" s="135" t="str">
        <f t="shared" ca="1" si="8"/>
        <v/>
      </c>
      <c r="AF6" s="500"/>
      <c r="AG6" s="135" t="str">
        <f t="shared" ca="1" si="14"/>
        <v/>
      </c>
      <c r="AH6" s="135" t="str">
        <f t="shared" ca="1" si="9"/>
        <v/>
      </c>
      <c r="AI6" s="135" t="str">
        <f t="shared" ca="1" si="9"/>
        <v/>
      </c>
      <c r="AJ6" s="135" t="str">
        <f t="shared" ca="1" si="9"/>
        <v/>
      </c>
      <c r="AK6" s="135" t="str">
        <f t="shared" ca="1" si="9"/>
        <v/>
      </c>
      <c r="AL6" s="135" t="str">
        <f t="shared" ca="1" si="9"/>
        <v/>
      </c>
      <c r="AM6" s="135" t="str">
        <f t="shared" ca="1" si="9"/>
        <v/>
      </c>
      <c r="AN6" s="135" t="str">
        <f t="shared" ca="1" si="9"/>
        <v/>
      </c>
      <c r="AO6" s="135" t="str">
        <f t="shared" ca="1" si="9"/>
        <v/>
      </c>
    </row>
    <row r="7" spans="1:97" ht="15" customHeight="1" x14ac:dyDescent="0.25">
      <c r="A7" s="497" t="s">
        <v>201</v>
      </c>
      <c r="B7" s="135" t="str">
        <f t="shared" ca="1" si="10"/>
        <v/>
      </c>
      <c r="C7" s="135" t="str">
        <f t="shared" ca="1" si="5"/>
        <v/>
      </c>
      <c r="D7" s="135" t="str">
        <f t="shared" ca="1" si="5"/>
        <v/>
      </c>
      <c r="E7" s="135" t="str">
        <f t="shared" ca="1" si="5"/>
        <v/>
      </c>
      <c r="F7" s="135" t="str">
        <f t="shared" ca="1" si="5"/>
        <v/>
      </c>
      <c r="G7" s="135" t="str">
        <f t="shared" ca="1" si="5"/>
        <v/>
      </c>
      <c r="H7" s="135" t="str">
        <f t="shared" ca="1" si="5"/>
        <v/>
      </c>
      <c r="I7" s="500"/>
      <c r="J7" s="135" t="str">
        <f t="shared" ca="1" si="11"/>
        <v/>
      </c>
      <c r="K7" s="135" t="str">
        <f t="shared" ca="1" si="6"/>
        <v/>
      </c>
      <c r="L7" s="135" t="str">
        <f t="shared" ca="1" si="6"/>
        <v/>
      </c>
      <c r="M7" s="135" t="str">
        <f t="shared" ca="1" si="6"/>
        <v/>
      </c>
      <c r="N7" s="135" t="str">
        <f t="shared" ca="1" si="6"/>
        <v/>
      </c>
      <c r="O7" s="135" t="str">
        <f t="shared" ca="1" si="6"/>
        <v/>
      </c>
      <c r="P7" s="135" t="str">
        <f t="shared" ca="1" si="6"/>
        <v/>
      </c>
      <c r="Q7" s="500"/>
      <c r="R7" s="135" t="str">
        <f t="shared" ca="1" si="12"/>
        <v/>
      </c>
      <c r="S7" s="135" t="str">
        <f t="shared" ca="1" si="7"/>
        <v/>
      </c>
      <c r="T7" s="135" t="str">
        <f t="shared" ca="1" si="7"/>
        <v/>
      </c>
      <c r="U7" s="135" t="str">
        <f t="shared" ca="1" si="7"/>
        <v/>
      </c>
      <c r="V7" s="135" t="str">
        <f t="shared" ca="1" si="7"/>
        <v/>
      </c>
      <c r="W7" s="135" t="str">
        <f t="shared" ca="1" si="7"/>
        <v/>
      </c>
      <c r="X7" s="500"/>
      <c r="Y7" s="135" t="str">
        <f t="shared" ca="1" si="13"/>
        <v/>
      </c>
      <c r="Z7" s="135" t="str">
        <f t="shared" ca="1" si="8"/>
        <v/>
      </c>
      <c r="AA7" s="135" t="str">
        <f t="shared" ca="1" si="8"/>
        <v/>
      </c>
      <c r="AB7" s="135" t="str">
        <f t="shared" ca="1" si="8"/>
        <v/>
      </c>
      <c r="AC7" s="135" t="str">
        <f t="shared" ca="1" si="8"/>
        <v/>
      </c>
      <c r="AD7" s="135" t="str">
        <f t="shared" ca="1" si="8"/>
        <v/>
      </c>
      <c r="AE7" s="135" t="str">
        <f t="shared" ca="1" si="8"/>
        <v/>
      </c>
      <c r="AF7" s="500"/>
      <c r="AG7" s="135" t="str">
        <f t="shared" ca="1" si="14"/>
        <v/>
      </c>
      <c r="AH7" s="135" t="str">
        <f t="shared" ca="1" si="9"/>
        <v/>
      </c>
      <c r="AI7" s="135" t="str">
        <f t="shared" ca="1" si="9"/>
        <v/>
      </c>
      <c r="AJ7" s="135" t="str">
        <f t="shared" ca="1" si="9"/>
        <v/>
      </c>
      <c r="AK7" s="135" t="str">
        <f t="shared" ca="1" si="9"/>
        <v/>
      </c>
      <c r="AL7" s="135" t="str">
        <f t="shared" ca="1" si="9"/>
        <v/>
      </c>
      <c r="AM7" s="135" t="str">
        <f t="shared" ca="1" si="9"/>
        <v/>
      </c>
      <c r="AN7" s="135" t="str">
        <f t="shared" ca="1" si="9"/>
        <v/>
      </c>
      <c r="AO7" s="135" t="str">
        <f t="shared" ca="1" si="9"/>
        <v/>
      </c>
    </row>
    <row r="8" spans="1:97" ht="15" customHeight="1" x14ac:dyDescent="0.25">
      <c r="A8" s="498"/>
      <c r="B8" s="135" t="str">
        <f t="shared" ca="1" si="10"/>
        <v/>
      </c>
      <c r="C8" s="135" t="str">
        <f t="shared" ca="1" si="5"/>
        <v/>
      </c>
      <c r="D8" s="135" t="str">
        <f t="shared" ca="1" si="5"/>
        <v/>
      </c>
      <c r="E8" s="135" t="str">
        <f t="shared" ca="1" si="5"/>
        <v/>
      </c>
      <c r="F8" s="135" t="str">
        <f t="shared" ca="1" si="5"/>
        <v/>
      </c>
      <c r="G8" s="135" t="str">
        <f t="shared" ca="1" si="5"/>
        <v/>
      </c>
      <c r="H8" s="135" t="str">
        <f t="shared" ca="1" si="5"/>
        <v/>
      </c>
      <c r="I8" s="500"/>
      <c r="J8" s="135" t="str">
        <f t="shared" ca="1" si="11"/>
        <v/>
      </c>
      <c r="K8" s="135" t="str">
        <f t="shared" ca="1" si="6"/>
        <v/>
      </c>
      <c r="L8" s="135" t="str">
        <f t="shared" ca="1" si="6"/>
        <v/>
      </c>
      <c r="M8" s="135" t="str">
        <f t="shared" ca="1" si="6"/>
        <v/>
      </c>
      <c r="N8" s="135" t="str">
        <f t="shared" ca="1" si="6"/>
        <v/>
      </c>
      <c r="O8" s="135" t="str">
        <f t="shared" ca="1" si="6"/>
        <v/>
      </c>
      <c r="P8" s="135" t="str">
        <f t="shared" ca="1" si="6"/>
        <v/>
      </c>
      <c r="Q8" s="500"/>
      <c r="R8" s="135" t="str">
        <f t="shared" ca="1" si="12"/>
        <v/>
      </c>
      <c r="S8" s="135" t="str">
        <f t="shared" ca="1" si="7"/>
        <v/>
      </c>
      <c r="T8" s="135" t="str">
        <f t="shared" ca="1" si="7"/>
        <v/>
      </c>
      <c r="U8" s="135" t="str">
        <f t="shared" ca="1" si="7"/>
        <v/>
      </c>
      <c r="V8" s="135" t="str">
        <f t="shared" ca="1" si="7"/>
        <v/>
      </c>
      <c r="W8" s="135" t="str">
        <f t="shared" ca="1" si="7"/>
        <v/>
      </c>
      <c r="X8" s="500"/>
      <c r="Y8" s="135" t="str">
        <f t="shared" ca="1" si="13"/>
        <v/>
      </c>
      <c r="Z8" s="135" t="str">
        <f t="shared" ca="1" si="8"/>
        <v/>
      </c>
      <c r="AA8" s="135" t="str">
        <f t="shared" ca="1" si="8"/>
        <v/>
      </c>
      <c r="AB8" s="135" t="str">
        <f t="shared" ca="1" si="8"/>
        <v/>
      </c>
      <c r="AC8" s="135" t="str">
        <f t="shared" ca="1" si="8"/>
        <v/>
      </c>
      <c r="AD8" s="135" t="str">
        <f t="shared" ca="1" si="8"/>
        <v/>
      </c>
      <c r="AE8" s="135" t="str">
        <f t="shared" ca="1" si="8"/>
        <v/>
      </c>
      <c r="AF8" s="500"/>
      <c r="AG8" s="135" t="str">
        <f t="shared" ca="1" si="14"/>
        <v/>
      </c>
      <c r="AH8" s="135" t="str">
        <f t="shared" ca="1" si="9"/>
        <v/>
      </c>
      <c r="AI8" s="135" t="str">
        <f t="shared" ca="1" si="9"/>
        <v/>
      </c>
      <c r="AJ8" s="135" t="str">
        <f t="shared" ca="1" si="9"/>
        <v/>
      </c>
      <c r="AK8" s="135" t="str">
        <f t="shared" ca="1" si="9"/>
        <v/>
      </c>
      <c r="AL8" s="135" t="str">
        <f t="shared" ca="1" si="9"/>
        <v/>
      </c>
      <c r="AM8" s="135" t="str">
        <f t="shared" ca="1" si="9"/>
        <v/>
      </c>
      <c r="AN8" s="135" t="str">
        <f t="shared" ca="1" si="9"/>
        <v/>
      </c>
      <c r="AO8" s="135" t="str">
        <f t="shared" ca="1" si="9"/>
        <v/>
      </c>
      <c r="BH8" s="115" t="s">
        <v>202</v>
      </c>
      <c r="BI8" s="60">
        <v>0</v>
      </c>
      <c r="BJ8" s="118">
        <f ca="1">IFERROR(IF(COLUMN()-61=INDIRECT("L(12)C"&amp;TEXT(46+2*BI8,"##"),FALSE)+1,BI8+1,BI8),"")</f>
        <v>1</v>
      </c>
      <c r="BK8" s="118">
        <f t="shared" ref="BK8:CS8" ca="1" si="15">IFERROR(IF(COLUMN()-61=INDIRECT("L(12)C"&amp;TEXT(46+2*BJ8,"##"),FALSE)+1,BJ8+1,BJ8),"")</f>
        <v>1</v>
      </c>
      <c r="BL8" s="118">
        <f t="shared" ca="1" si="15"/>
        <v>1</v>
      </c>
      <c r="BM8" s="118">
        <f t="shared" ca="1" si="15"/>
        <v>1</v>
      </c>
      <c r="BN8" s="118">
        <f t="shared" ca="1" si="15"/>
        <v>1</v>
      </c>
      <c r="BO8" s="118">
        <f t="shared" ca="1" si="15"/>
        <v>1</v>
      </c>
      <c r="BP8" s="118">
        <f t="shared" ca="1" si="15"/>
        <v>1</v>
      </c>
      <c r="BQ8" s="118">
        <f t="shared" ca="1" si="15"/>
        <v>1</v>
      </c>
      <c r="BR8" s="118">
        <f t="shared" ca="1" si="15"/>
        <v>1</v>
      </c>
      <c r="BS8" s="118">
        <f t="shared" ca="1" si="15"/>
        <v>1</v>
      </c>
      <c r="BT8" s="118">
        <f t="shared" ca="1" si="15"/>
        <v>1</v>
      </c>
      <c r="BU8" s="118">
        <f t="shared" ca="1" si="15"/>
        <v>1</v>
      </c>
      <c r="BV8" s="118">
        <f t="shared" ca="1" si="15"/>
        <v>1</v>
      </c>
      <c r="BW8" s="118">
        <f t="shared" ca="1" si="15"/>
        <v>1</v>
      </c>
      <c r="BX8" s="118">
        <f t="shared" ca="1" si="15"/>
        <v>1</v>
      </c>
      <c r="BY8" s="118">
        <f t="shared" ca="1" si="15"/>
        <v>1</v>
      </c>
      <c r="BZ8" s="118">
        <f t="shared" ca="1" si="15"/>
        <v>1</v>
      </c>
      <c r="CA8" s="118">
        <f t="shared" ca="1" si="15"/>
        <v>1</v>
      </c>
      <c r="CB8" s="118">
        <f t="shared" ca="1" si="15"/>
        <v>1</v>
      </c>
      <c r="CC8" s="118">
        <f t="shared" ca="1" si="15"/>
        <v>1</v>
      </c>
      <c r="CD8" s="118">
        <f t="shared" ca="1" si="15"/>
        <v>1</v>
      </c>
      <c r="CE8" s="118">
        <f t="shared" ca="1" si="15"/>
        <v>1</v>
      </c>
      <c r="CF8" s="118">
        <f t="shared" ca="1" si="15"/>
        <v>1</v>
      </c>
      <c r="CG8" s="118">
        <f t="shared" ca="1" si="15"/>
        <v>1</v>
      </c>
      <c r="CH8" s="118">
        <f t="shared" ca="1" si="15"/>
        <v>1</v>
      </c>
      <c r="CI8" s="118">
        <f t="shared" ca="1" si="15"/>
        <v>1</v>
      </c>
      <c r="CJ8" s="118">
        <f t="shared" ca="1" si="15"/>
        <v>1</v>
      </c>
      <c r="CK8" s="118">
        <f t="shared" ca="1" si="15"/>
        <v>1</v>
      </c>
      <c r="CL8" s="118">
        <f t="shared" ca="1" si="15"/>
        <v>1</v>
      </c>
      <c r="CM8" s="118">
        <f t="shared" ca="1" si="15"/>
        <v>1</v>
      </c>
      <c r="CN8" s="118">
        <f t="shared" ca="1" si="15"/>
        <v>1</v>
      </c>
      <c r="CO8" s="118">
        <f t="shared" ca="1" si="15"/>
        <v>1</v>
      </c>
      <c r="CP8" s="118">
        <f t="shared" ca="1" si="15"/>
        <v>1</v>
      </c>
      <c r="CQ8" s="118">
        <f t="shared" ca="1" si="15"/>
        <v>1</v>
      </c>
      <c r="CR8" s="118">
        <f t="shared" ca="1" si="15"/>
        <v>1</v>
      </c>
      <c r="CS8" s="118">
        <f t="shared" ca="1" si="15"/>
        <v>1</v>
      </c>
    </row>
    <row r="9" spans="1:97" ht="15" customHeight="1" x14ac:dyDescent="0.25">
      <c r="A9" s="497" t="s">
        <v>202</v>
      </c>
      <c r="B9" s="135" t="str">
        <f t="shared" ca="1" si="10"/>
        <v/>
      </c>
      <c r="C9" s="135" t="str">
        <f t="shared" ca="1" si="5"/>
        <v/>
      </c>
      <c r="D9" s="135" t="str">
        <f t="shared" ca="1" si="5"/>
        <v/>
      </c>
      <c r="E9" s="135" t="str">
        <f t="shared" ca="1" si="5"/>
        <v/>
      </c>
      <c r="F9" s="135" t="str">
        <f t="shared" ca="1" si="5"/>
        <v/>
      </c>
      <c r="G9" s="135" t="str">
        <f t="shared" ca="1" si="5"/>
        <v/>
      </c>
      <c r="H9" s="135" t="str">
        <f t="shared" ca="1" si="5"/>
        <v/>
      </c>
      <c r="I9" s="500"/>
      <c r="J9" s="135" t="str">
        <f t="shared" ca="1" si="11"/>
        <v/>
      </c>
      <c r="K9" s="135" t="str">
        <f t="shared" ca="1" si="6"/>
        <v/>
      </c>
      <c r="L9" s="135" t="str">
        <f t="shared" ca="1" si="6"/>
        <v/>
      </c>
      <c r="M9" s="135" t="str">
        <f t="shared" ca="1" si="6"/>
        <v/>
      </c>
      <c r="N9" s="135" t="str">
        <f t="shared" ca="1" si="6"/>
        <v/>
      </c>
      <c r="O9" s="135" t="str">
        <f t="shared" ca="1" si="6"/>
        <v/>
      </c>
      <c r="P9" s="135" t="str">
        <f t="shared" ca="1" si="6"/>
        <v/>
      </c>
      <c r="Q9" s="500"/>
      <c r="R9" s="135" t="str">
        <f t="shared" ca="1" si="12"/>
        <v/>
      </c>
      <c r="S9" s="135" t="str">
        <f t="shared" ca="1" si="7"/>
        <v/>
      </c>
      <c r="T9" s="135" t="str">
        <f t="shared" ca="1" si="7"/>
        <v/>
      </c>
      <c r="U9" s="135" t="str">
        <f t="shared" ca="1" si="7"/>
        <v/>
      </c>
      <c r="V9" s="135" t="str">
        <f t="shared" ca="1" si="7"/>
        <v/>
      </c>
      <c r="W9" s="135" t="str">
        <f t="shared" ca="1" si="7"/>
        <v/>
      </c>
      <c r="X9" s="500"/>
      <c r="Y9" s="135" t="str">
        <f t="shared" ca="1" si="13"/>
        <v/>
      </c>
      <c r="Z9" s="135" t="str">
        <f t="shared" ca="1" si="8"/>
        <v/>
      </c>
      <c r="AA9" s="135" t="str">
        <f t="shared" ca="1" si="8"/>
        <v/>
      </c>
      <c r="AB9" s="135" t="str">
        <f t="shared" ca="1" si="8"/>
        <v/>
      </c>
      <c r="AC9" s="135" t="str">
        <f t="shared" ca="1" si="8"/>
        <v/>
      </c>
      <c r="AD9" s="135" t="str">
        <f t="shared" ca="1" si="8"/>
        <v/>
      </c>
      <c r="AE9" s="135" t="str">
        <f t="shared" ca="1" si="8"/>
        <v/>
      </c>
      <c r="AF9" s="500"/>
      <c r="AG9" s="135" t="str">
        <f t="shared" ca="1" si="14"/>
        <v/>
      </c>
      <c r="AH9" s="135" t="str">
        <f t="shared" ca="1" si="9"/>
        <v/>
      </c>
      <c r="AI9" s="135" t="str">
        <f t="shared" ca="1" si="9"/>
        <v/>
      </c>
      <c r="AJ9" s="135" t="str">
        <f t="shared" ca="1" si="9"/>
        <v/>
      </c>
      <c r="AK9" s="135" t="str">
        <f t="shared" ca="1" si="9"/>
        <v/>
      </c>
      <c r="AL9" s="135" t="str">
        <f t="shared" ca="1" si="9"/>
        <v/>
      </c>
      <c r="AM9" s="135" t="str">
        <f t="shared" ca="1" si="9"/>
        <v/>
      </c>
      <c r="AN9" s="135" t="str">
        <f t="shared" ca="1" si="9"/>
        <v/>
      </c>
      <c r="AO9" s="135" t="str">
        <f t="shared" ca="1" si="9"/>
        <v/>
      </c>
      <c r="AV9" s="115" t="s">
        <v>141</v>
      </c>
      <c r="AX9" s="115" t="s">
        <v>152</v>
      </c>
      <c r="AZ9" s="115" t="s">
        <v>153</v>
      </c>
      <c r="BB9" s="115" t="s">
        <v>154</v>
      </c>
      <c r="BD9" s="115" t="s">
        <v>155</v>
      </c>
      <c r="BF9" s="115" t="s">
        <v>156</v>
      </c>
      <c r="BH9" s="115" t="s">
        <v>201</v>
      </c>
      <c r="BI9" s="60">
        <v>0</v>
      </c>
      <c r="BJ9" s="118">
        <f ca="1">IFERROR(IF(COLUMN()-61=INDIRECT("L(8)C"&amp;TEXT(46+2*BI9,"##"),FALSE)+1,BI9+1,BI9),"")</f>
        <v>1</v>
      </c>
      <c r="BK9" s="118">
        <f t="shared" ref="BK9:CS9" ca="1" si="16">IFERROR(IF(COLUMN()-61=INDIRECT("L(8)C"&amp;TEXT(46+2*BJ9,"##"),FALSE)+1,BJ9+1,BJ9),"")</f>
        <v>1</v>
      </c>
      <c r="BL9" s="118">
        <f t="shared" ca="1" si="16"/>
        <v>1</v>
      </c>
      <c r="BM9" s="118">
        <f t="shared" ca="1" si="16"/>
        <v>1</v>
      </c>
      <c r="BN9" s="118">
        <f t="shared" ca="1" si="16"/>
        <v>1</v>
      </c>
      <c r="BO9" s="118">
        <f t="shared" ca="1" si="16"/>
        <v>1</v>
      </c>
      <c r="BP9" s="118">
        <f t="shared" ca="1" si="16"/>
        <v>1</v>
      </c>
      <c r="BQ9" s="118">
        <f t="shared" ca="1" si="16"/>
        <v>1</v>
      </c>
      <c r="BR9" s="118">
        <f t="shared" ca="1" si="16"/>
        <v>1</v>
      </c>
      <c r="BS9" s="118">
        <f t="shared" ca="1" si="16"/>
        <v>1</v>
      </c>
      <c r="BT9" s="118">
        <f t="shared" ca="1" si="16"/>
        <v>1</v>
      </c>
      <c r="BU9" s="118">
        <f t="shared" ca="1" si="16"/>
        <v>1</v>
      </c>
      <c r="BV9" s="118">
        <f t="shared" ca="1" si="16"/>
        <v>1</v>
      </c>
      <c r="BW9" s="118">
        <f t="shared" ca="1" si="16"/>
        <v>1</v>
      </c>
      <c r="BX9" s="118">
        <f t="shared" ca="1" si="16"/>
        <v>1</v>
      </c>
      <c r="BY9" s="118">
        <f t="shared" ca="1" si="16"/>
        <v>1</v>
      </c>
      <c r="BZ9" s="118">
        <f t="shared" ca="1" si="16"/>
        <v>1</v>
      </c>
      <c r="CA9" s="118">
        <f t="shared" ca="1" si="16"/>
        <v>1</v>
      </c>
      <c r="CB9" s="118">
        <f t="shared" ca="1" si="16"/>
        <v>1</v>
      </c>
      <c r="CC9" s="118">
        <f t="shared" ca="1" si="16"/>
        <v>1</v>
      </c>
      <c r="CD9" s="118">
        <f t="shared" ca="1" si="16"/>
        <v>1</v>
      </c>
      <c r="CE9" s="118">
        <f t="shared" ca="1" si="16"/>
        <v>1</v>
      </c>
      <c r="CF9" s="118">
        <f t="shared" ca="1" si="16"/>
        <v>1</v>
      </c>
      <c r="CG9" s="118">
        <f t="shared" ca="1" si="16"/>
        <v>1</v>
      </c>
      <c r="CH9" s="118">
        <f t="shared" ca="1" si="16"/>
        <v>1</v>
      </c>
      <c r="CI9" s="118">
        <f t="shared" ca="1" si="16"/>
        <v>1</v>
      </c>
      <c r="CJ9" s="118">
        <f t="shared" ca="1" si="16"/>
        <v>1</v>
      </c>
      <c r="CK9" s="118">
        <f t="shared" ca="1" si="16"/>
        <v>1</v>
      </c>
      <c r="CL9" s="118">
        <f t="shared" ca="1" si="16"/>
        <v>1</v>
      </c>
      <c r="CM9" s="118">
        <f t="shared" ca="1" si="16"/>
        <v>1</v>
      </c>
      <c r="CN9" s="118">
        <f t="shared" ca="1" si="16"/>
        <v>1</v>
      </c>
      <c r="CO9" s="118">
        <f t="shared" ca="1" si="16"/>
        <v>1</v>
      </c>
      <c r="CP9" s="118">
        <f t="shared" ca="1" si="16"/>
        <v>1</v>
      </c>
      <c r="CQ9" s="118">
        <f t="shared" ca="1" si="16"/>
        <v>1</v>
      </c>
      <c r="CR9" s="118">
        <f t="shared" ca="1" si="16"/>
        <v>1</v>
      </c>
      <c r="CS9" s="118">
        <f t="shared" ca="1" si="16"/>
        <v>1</v>
      </c>
    </row>
    <row r="10" spans="1:97" ht="15" customHeight="1" x14ac:dyDescent="0.25">
      <c r="A10" s="498"/>
      <c r="B10" s="135" t="str">
        <f t="shared" ca="1" si="10"/>
        <v/>
      </c>
      <c r="C10" s="135" t="str">
        <f t="shared" ca="1" si="5"/>
        <v/>
      </c>
      <c r="D10" s="135" t="str">
        <f t="shared" ca="1" si="5"/>
        <v/>
      </c>
      <c r="E10" s="135" t="str">
        <f t="shared" ca="1" si="5"/>
        <v/>
      </c>
      <c r="F10" s="135" t="str">
        <f t="shared" ca="1" si="5"/>
        <v/>
      </c>
      <c r="G10" s="135" t="str">
        <f t="shared" ca="1" si="5"/>
        <v/>
      </c>
      <c r="H10" s="135" t="str">
        <f t="shared" ca="1" si="5"/>
        <v/>
      </c>
      <c r="I10" s="500"/>
      <c r="J10" s="135" t="str">
        <f t="shared" ca="1" si="11"/>
        <v/>
      </c>
      <c r="K10" s="135" t="str">
        <f t="shared" ca="1" si="6"/>
        <v/>
      </c>
      <c r="L10" s="135" t="str">
        <f t="shared" ca="1" si="6"/>
        <v/>
      </c>
      <c r="M10" s="135" t="str">
        <f t="shared" ca="1" si="6"/>
        <v/>
      </c>
      <c r="N10" s="135" t="str">
        <f t="shared" ca="1" si="6"/>
        <v/>
      </c>
      <c r="O10" s="135" t="str">
        <f t="shared" ca="1" si="6"/>
        <v/>
      </c>
      <c r="P10" s="135" t="str">
        <f t="shared" ca="1" si="6"/>
        <v/>
      </c>
      <c r="Q10" s="500"/>
      <c r="R10" s="135" t="str">
        <f t="shared" ca="1" si="12"/>
        <v/>
      </c>
      <c r="S10" s="135" t="str">
        <f t="shared" ca="1" si="7"/>
        <v/>
      </c>
      <c r="T10" s="135" t="str">
        <f t="shared" ca="1" si="7"/>
        <v/>
      </c>
      <c r="U10" s="135" t="str">
        <f t="shared" ca="1" si="7"/>
        <v/>
      </c>
      <c r="V10" s="135" t="str">
        <f t="shared" ca="1" si="7"/>
        <v/>
      </c>
      <c r="W10" s="135" t="str">
        <f t="shared" ca="1" si="7"/>
        <v/>
      </c>
      <c r="X10" s="500"/>
      <c r="Y10" s="135" t="str">
        <f t="shared" ca="1" si="13"/>
        <v/>
      </c>
      <c r="Z10" s="135" t="str">
        <f t="shared" ca="1" si="8"/>
        <v/>
      </c>
      <c r="AA10" s="135" t="str">
        <f t="shared" ca="1" si="8"/>
        <v/>
      </c>
      <c r="AB10" s="135" t="str">
        <f t="shared" ca="1" si="8"/>
        <v/>
      </c>
      <c r="AC10" s="135" t="str">
        <f t="shared" ca="1" si="8"/>
        <v/>
      </c>
      <c r="AD10" s="135" t="str">
        <f t="shared" ca="1" si="8"/>
        <v/>
      </c>
      <c r="AE10" s="135" t="str">
        <f t="shared" ca="1" si="8"/>
        <v/>
      </c>
      <c r="AF10" s="500"/>
      <c r="AG10" s="135" t="str">
        <f t="shared" ca="1" si="14"/>
        <v/>
      </c>
      <c r="AH10" s="135" t="str">
        <f t="shared" ca="1" si="9"/>
        <v/>
      </c>
      <c r="AI10" s="135" t="str">
        <f t="shared" ca="1" si="9"/>
        <v/>
      </c>
      <c r="AJ10" s="135" t="str">
        <f t="shared" ca="1" si="9"/>
        <v/>
      </c>
      <c r="AK10" s="135" t="str">
        <f t="shared" ca="1" si="9"/>
        <v/>
      </c>
      <c r="AL10" s="135" t="str">
        <f t="shared" ca="1" si="9"/>
        <v/>
      </c>
      <c r="AM10" s="135" t="str">
        <f t="shared" ca="1" si="9"/>
        <v/>
      </c>
      <c r="AN10" s="135" t="str">
        <f t="shared" ca="1" si="9"/>
        <v/>
      </c>
      <c r="AO10" s="135" t="str">
        <f t="shared" ca="1" si="9"/>
        <v/>
      </c>
      <c r="AZ10" s="60"/>
      <c r="BB10" s="60"/>
      <c r="BD10" s="60"/>
      <c r="BF10" s="60"/>
      <c r="BH10" s="115" t="s">
        <v>200</v>
      </c>
      <c r="BI10" s="60">
        <v>0</v>
      </c>
      <c r="BJ10" s="118">
        <f ca="1">IFERROR(IF(COLUMN()-61=INDIRECT("L(4)C"&amp;TEXT(46+2*BI10,"##"),FALSE)+1,BI10+1,BI10),"")</f>
        <v>1</v>
      </c>
      <c r="BK10" s="118">
        <f t="shared" ref="BK10:CS10" ca="1" si="17">IFERROR(IF(COLUMN()-61=INDIRECT("L(4)C"&amp;TEXT(46+2*BJ10,"##"),FALSE)+1,BJ10+1,BJ10),"")</f>
        <v>1</v>
      </c>
      <c r="BL10" s="118">
        <f t="shared" ca="1" si="17"/>
        <v>1</v>
      </c>
      <c r="BM10" s="118">
        <f t="shared" ca="1" si="17"/>
        <v>1</v>
      </c>
      <c r="BN10" s="118">
        <f t="shared" ca="1" si="17"/>
        <v>1</v>
      </c>
      <c r="BO10" s="118">
        <f t="shared" ca="1" si="17"/>
        <v>1</v>
      </c>
      <c r="BP10" s="118">
        <f t="shared" ca="1" si="17"/>
        <v>1</v>
      </c>
      <c r="BQ10" s="118">
        <f t="shared" ca="1" si="17"/>
        <v>1</v>
      </c>
      <c r="BR10" s="118">
        <f t="shared" ca="1" si="17"/>
        <v>1</v>
      </c>
      <c r="BS10" s="118">
        <f t="shared" ca="1" si="17"/>
        <v>1</v>
      </c>
      <c r="BT10" s="118">
        <f t="shared" ca="1" si="17"/>
        <v>1</v>
      </c>
      <c r="BU10" s="118">
        <f t="shared" ca="1" si="17"/>
        <v>1</v>
      </c>
      <c r="BV10" s="118">
        <f t="shared" ca="1" si="17"/>
        <v>1</v>
      </c>
      <c r="BW10" s="118">
        <f t="shared" ca="1" si="17"/>
        <v>1</v>
      </c>
      <c r="BX10" s="118">
        <f t="shared" ca="1" si="17"/>
        <v>1</v>
      </c>
      <c r="BY10" s="118">
        <f t="shared" ca="1" si="17"/>
        <v>1</v>
      </c>
      <c r="BZ10" s="118">
        <f t="shared" ca="1" si="17"/>
        <v>1</v>
      </c>
      <c r="CA10" s="118">
        <f t="shared" ca="1" si="17"/>
        <v>1</v>
      </c>
      <c r="CB10" s="118">
        <f t="shared" ca="1" si="17"/>
        <v>1</v>
      </c>
      <c r="CC10" s="118">
        <f t="shared" ca="1" si="17"/>
        <v>1</v>
      </c>
      <c r="CD10" s="118">
        <f t="shared" ca="1" si="17"/>
        <v>1</v>
      </c>
      <c r="CE10" s="118">
        <f t="shared" ca="1" si="17"/>
        <v>1</v>
      </c>
      <c r="CF10" s="118">
        <f t="shared" ca="1" si="17"/>
        <v>1</v>
      </c>
      <c r="CG10" s="118">
        <f t="shared" ca="1" si="17"/>
        <v>1</v>
      </c>
      <c r="CH10" s="118">
        <f t="shared" ca="1" si="17"/>
        <v>1</v>
      </c>
      <c r="CI10" s="118">
        <f t="shared" ca="1" si="17"/>
        <v>1</v>
      </c>
      <c r="CJ10" s="118">
        <f t="shared" ca="1" si="17"/>
        <v>1</v>
      </c>
      <c r="CK10" s="118">
        <f t="shared" ca="1" si="17"/>
        <v>1</v>
      </c>
      <c r="CL10" s="118">
        <f t="shared" ca="1" si="17"/>
        <v>1</v>
      </c>
      <c r="CM10" s="118">
        <f t="shared" ca="1" si="17"/>
        <v>1</v>
      </c>
      <c r="CN10" s="118">
        <f t="shared" ca="1" si="17"/>
        <v>1</v>
      </c>
      <c r="CO10" s="118">
        <f t="shared" ca="1" si="17"/>
        <v>1</v>
      </c>
      <c r="CP10" s="118">
        <f t="shared" ca="1" si="17"/>
        <v>1</v>
      </c>
      <c r="CQ10" s="118">
        <f t="shared" ca="1" si="17"/>
        <v>1</v>
      </c>
      <c r="CR10" s="118">
        <f t="shared" ca="1" si="17"/>
        <v>1</v>
      </c>
      <c r="CS10" s="118">
        <f t="shared" ca="1" si="17"/>
        <v>1</v>
      </c>
    </row>
    <row r="11" spans="1:97" ht="15" customHeight="1" x14ac:dyDescent="0.25">
      <c r="A11" s="497" t="s">
        <v>204</v>
      </c>
      <c r="B11" s="135" t="str">
        <f t="shared" ca="1" si="10"/>
        <v/>
      </c>
      <c r="C11" s="135" t="str">
        <f t="shared" ca="1" si="5"/>
        <v/>
      </c>
      <c r="D11" s="135" t="str">
        <f t="shared" ca="1" si="5"/>
        <v/>
      </c>
      <c r="E11" s="135" t="str">
        <f t="shared" ca="1" si="5"/>
        <v/>
      </c>
      <c r="F11" s="135" t="str">
        <f t="shared" ca="1" si="5"/>
        <v/>
      </c>
      <c r="G11" s="135" t="str">
        <f t="shared" ca="1" si="5"/>
        <v/>
      </c>
      <c r="H11" s="135" t="str">
        <f t="shared" ca="1" si="5"/>
        <v/>
      </c>
      <c r="I11" s="500"/>
      <c r="J11" s="135" t="str">
        <f t="shared" ca="1" si="11"/>
        <v/>
      </c>
      <c r="K11" s="135" t="str">
        <f t="shared" ca="1" si="6"/>
        <v/>
      </c>
      <c r="L11" s="135" t="str">
        <f t="shared" ca="1" si="6"/>
        <v/>
      </c>
      <c r="M11" s="135" t="str">
        <f t="shared" ca="1" si="6"/>
        <v/>
      </c>
      <c r="N11" s="135" t="str">
        <f t="shared" ca="1" si="6"/>
        <v/>
      </c>
      <c r="O11" s="135" t="str">
        <f t="shared" ca="1" si="6"/>
        <v/>
      </c>
      <c r="P11" s="135" t="str">
        <f t="shared" ca="1" si="6"/>
        <v/>
      </c>
      <c r="Q11" s="500"/>
      <c r="R11" s="135" t="str">
        <f t="shared" ca="1" si="12"/>
        <v/>
      </c>
      <c r="S11" s="135" t="str">
        <f t="shared" ca="1" si="7"/>
        <v/>
      </c>
      <c r="T11" s="135" t="str">
        <f t="shared" ca="1" si="7"/>
        <v/>
      </c>
      <c r="U11" s="135" t="str">
        <f t="shared" ca="1" si="7"/>
        <v/>
      </c>
      <c r="V11" s="135" t="str">
        <f t="shared" ca="1" si="7"/>
        <v/>
      </c>
      <c r="W11" s="135" t="str">
        <f t="shared" ca="1" si="7"/>
        <v/>
      </c>
      <c r="X11" s="500"/>
      <c r="Y11" s="135" t="str">
        <f t="shared" ca="1" si="13"/>
        <v/>
      </c>
      <c r="Z11" s="135" t="str">
        <f t="shared" ca="1" si="8"/>
        <v/>
      </c>
      <c r="AA11" s="135" t="str">
        <f t="shared" ca="1" si="8"/>
        <v/>
      </c>
      <c r="AB11" s="135" t="str">
        <f t="shared" ca="1" si="8"/>
        <v/>
      </c>
      <c r="AC11" s="135" t="str">
        <f t="shared" ca="1" si="8"/>
        <v/>
      </c>
      <c r="AD11" s="135" t="str">
        <f t="shared" ca="1" si="8"/>
        <v/>
      </c>
      <c r="AE11" s="135" t="str">
        <f t="shared" ca="1" si="8"/>
        <v/>
      </c>
      <c r="AF11" s="500"/>
      <c r="AG11" s="135" t="str">
        <f t="shared" ca="1" si="14"/>
        <v/>
      </c>
      <c r="AH11" s="135" t="str">
        <f t="shared" ca="1" si="9"/>
        <v/>
      </c>
      <c r="AI11" s="135" t="str">
        <f t="shared" ca="1" si="9"/>
        <v/>
      </c>
      <c r="AJ11" s="135" t="str">
        <f t="shared" ca="1" si="9"/>
        <v/>
      </c>
      <c r="AK11" s="135" t="str">
        <f t="shared" ca="1" si="9"/>
        <v/>
      </c>
      <c r="AL11" s="135" t="str">
        <f t="shared" ca="1" si="9"/>
        <v/>
      </c>
      <c r="AM11" s="135" t="str">
        <f t="shared" ca="1" si="9"/>
        <v/>
      </c>
      <c r="AN11" s="135" t="str">
        <f t="shared" ca="1" si="9"/>
        <v/>
      </c>
      <c r="AO11" s="135" t="str">
        <f t="shared" ca="1" si="9"/>
        <v/>
      </c>
      <c r="AV11" s="60">
        <f>'Répartition des EC 6 Périodes'!$BB$12</f>
        <v>0</v>
      </c>
      <c r="AX11" s="60" t="str">
        <f>IF('Répartition des EC 6 Périodes'!$BC$12&lt;&gt;0,AV11+'Répartition des EC 6 Périodes'!$BC$12,"")</f>
        <v/>
      </c>
      <c r="AZ11" s="60" t="str">
        <f>IF('Répartition des EC 6 Périodes'!$BD$12&lt;&gt;0,AX11+'Répartition des EC 6 Périodes'!$BD$12,"")</f>
        <v/>
      </c>
      <c r="BA11" s="60"/>
      <c r="BB11" s="60" t="str">
        <f>IF('Répartition des EC 6 Périodes'!$BE$12&lt;&gt;0,AZ11+'Répartition des EC 6 Périodes'!$BE$12,"")</f>
        <v/>
      </c>
      <c r="BC11" s="60"/>
      <c r="BD11" s="60" t="str">
        <f>IF('Répartition des EC 6 Périodes'!$BF$12&lt;&gt;0,BB11+'Répartition des EC 6 Périodes'!$BF$12,"")</f>
        <v/>
      </c>
      <c r="BE11" s="60"/>
      <c r="BF11" s="60" t="str">
        <f>IF('Répartition des EC 6 Périodes'!$BG$12&lt;&gt;0,BD11+'Répartition des EC 6 Périodes'!$BG$12,"")</f>
        <v/>
      </c>
      <c r="BH11" s="115" t="s">
        <v>199</v>
      </c>
      <c r="BI11" s="60">
        <v>0</v>
      </c>
      <c r="BJ11" s="118">
        <f ca="1">IFERROR(IF(COLUMN()-61=INDIRECT("LC"&amp;TEXT(46+2*BI11,"##"),FALSE)+1,BI11+1,BI11),"")</f>
        <v>1</v>
      </c>
      <c r="BK11" s="118">
        <f t="shared" ref="BK11:CS11" ca="1" si="18">IFERROR(IF(COLUMN()-61=INDIRECT("LC"&amp;TEXT(46+2*BJ11,"##"),FALSE)+1,BJ11+1,BJ11),"")</f>
        <v>1</v>
      </c>
      <c r="BL11" s="118">
        <f t="shared" ca="1" si="18"/>
        <v>1</v>
      </c>
      <c r="BM11" s="118">
        <f t="shared" ca="1" si="18"/>
        <v>1</v>
      </c>
      <c r="BN11" s="118">
        <f t="shared" ca="1" si="18"/>
        <v>1</v>
      </c>
      <c r="BO11" s="118">
        <f t="shared" ca="1" si="18"/>
        <v>1</v>
      </c>
      <c r="BP11" s="118">
        <f t="shared" ca="1" si="18"/>
        <v>1</v>
      </c>
      <c r="BQ11" s="118">
        <f t="shared" ca="1" si="18"/>
        <v>1</v>
      </c>
      <c r="BR11" s="118">
        <f t="shared" ca="1" si="18"/>
        <v>1</v>
      </c>
      <c r="BS11" s="118">
        <f t="shared" ca="1" si="18"/>
        <v>1</v>
      </c>
      <c r="BT11" s="118">
        <f t="shared" ca="1" si="18"/>
        <v>1</v>
      </c>
      <c r="BU11" s="118">
        <f t="shared" ca="1" si="18"/>
        <v>1</v>
      </c>
      <c r="BV11" s="118">
        <f t="shared" ca="1" si="18"/>
        <v>1</v>
      </c>
      <c r="BW11" s="118">
        <f t="shared" ca="1" si="18"/>
        <v>1</v>
      </c>
      <c r="BX11" s="118">
        <f t="shared" ca="1" si="18"/>
        <v>1</v>
      </c>
      <c r="BY11" s="118">
        <f t="shared" ca="1" si="18"/>
        <v>1</v>
      </c>
      <c r="BZ11" s="118">
        <f t="shared" ca="1" si="18"/>
        <v>1</v>
      </c>
      <c r="CA11" s="118">
        <f t="shared" ca="1" si="18"/>
        <v>1</v>
      </c>
      <c r="CB11" s="118">
        <f t="shared" ca="1" si="18"/>
        <v>1</v>
      </c>
      <c r="CC11" s="118">
        <f t="shared" ca="1" si="18"/>
        <v>1</v>
      </c>
      <c r="CD11" s="118">
        <f t="shared" ca="1" si="18"/>
        <v>1</v>
      </c>
      <c r="CE11" s="118">
        <f t="shared" ca="1" si="18"/>
        <v>1</v>
      </c>
      <c r="CF11" s="118">
        <f t="shared" ca="1" si="18"/>
        <v>1</v>
      </c>
      <c r="CG11" s="118">
        <f t="shared" ca="1" si="18"/>
        <v>1</v>
      </c>
      <c r="CH11" s="118">
        <f t="shared" ca="1" si="18"/>
        <v>1</v>
      </c>
      <c r="CI11" s="118">
        <f t="shared" ca="1" si="18"/>
        <v>1</v>
      </c>
      <c r="CJ11" s="118">
        <f t="shared" ca="1" si="18"/>
        <v>1</v>
      </c>
      <c r="CK11" s="118">
        <f t="shared" ca="1" si="18"/>
        <v>1</v>
      </c>
      <c r="CL11" s="118">
        <f t="shared" ca="1" si="18"/>
        <v>1</v>
      </c>
      <c r="CM11" s="118">
        <f t="shared" ca="1" si="18"/>
        <v>1</v>
      </c>
      <c r="CN11" s="118">
        <f t="shared" ca="1" si="18"/>
        <v>1</v>
      </c>
      <c r="CO11" s="118">
        <f t="shared" ca="1" si="18"/>
        <v>1</v>
      </c>
      <c r="CP11" s="118">
        <f t="shared" ca="1" si="18"/>
        <v>1</v>
      </c>
      <c r="CQ11" s="118">
        <f t="shared" ca="1" si="18"/>
        <v>1</v>
      </c>
      <c r="CR11" s="118">
        <f t="shared" ca="1" si="18"/>
        <v>1</v>
      </c>
      <c r="CS11" s="118">
        <f t="shared" ca="1" si="18"/>
        <v>1</v>
      </c>
    </row>
    <row r="12" spans="1:97" ht="15" customHeight="1" x14ac:dyDescent="0.25">
      <c r="A12" s="498"/>
      <c r="B12" s="135" t="str">
        <f t="shared" ca="1" si="10"/>
        <v/>
      </c>
      <c r="C12" s="135" t="str">
        <f t="shared" ca="1" si="5"/>
        <v/>
      </c>
      <c r="D12" s="135" t="str">
        <f t="shared" ca="1" si="5"/>
        <v/>
      </c>
      <c r="E12" s="135" t="str">
        <f t="shared" ca="1" si="5"/>
        <v/>
      </c>
      <c r="F12" s="135" t="str">
        <f t="shared" ca="1" si="5"/>
        <v/>
      </c>
      <c r="G12" s="135" t="str">
        <f t="shared" ca="1" si="5"/>
        <v/>
      </c>
      <c r="H12" s="135" t="str">
        <f t="shared" ca="1" si="5"/>
        <v/>
      </c>
      <c r="I12" s="500"/>
      <c r="J12" s="135" t="str">
        <f t="shared" ca="1" si="11"/>
        <v/>
      </c>
      <c r="K12" s="135" t="str">
        <f t="shared" ca="1" si="6"/>
        <v/>
      </c>
      <c r="L12" s="135" t="str">
        <f t="shared" ca="1" si="6"/>
        <v/>
      </c>
      <c r="M12" s="135" t="str">
        <f t="shared" ca="1" si="6"/>
        <v/>
      </c>
      <c r="N12" s="135" t="str">
        <f t="shared" ca="1" si="6"/>
        <v/>
      </c>
      <c r="O12" s="135" t="str">
        <f t="shared" ca="1" si="6"/>
        <v/>
      </c>
      <c r="P12" s="135" t="str">
        <f t="shared" ca="1" si="6"/>
        <v/>
      </c>
      <c r="Q12" s="500"/>
      <c r="R12" s="135" t="str">
        <f t="shared" ca="1" si="12"/>
        <v/>
      </c>
      <c r="S12" s="135" t="str">
        <f t="shared" ca="1" si="7"/>
        <v/>
      </c>
      <c r="T12" s="135" t="str">
        <f t="shared" ca="1" si="7"/>
        <v/>
      </c>
      <c r="U12" s="135" t="str">
        <f t="shared" ca="1" si="7"/>
        <v/>
      </c>
      <c r="V12" s="135" t="str">
        <f t="shared" ca="1" si="7"/>
        <v/>
      </c>
      <c r="W12" s="135" t="str">
        <f t="shared" ca="1" si="7"/>
        <v/>
      </c>
      <c r="X12" s="500"/>
      <c r="Y12" s="135" t="str">
        <f t="shared" ca="1" si="13"/>
        <v/>
      </c>
      <c r="Z12" s="135" t="str">
        <f t="shared" ca="1" si="8"/>
        <v/>
      </c>
      <c r="AA12" s="135" t="str">
        <f t="shared" ca="1" si="8"/>
        <v/>
      </c>
      <c r="AB12" s="135" t="str">
        <f t="shared" ca="1" si="8"/>
        <v/>
      </c>
      <c r="AC12" s="135" t="str">
        <f t="shared" ca="1" si="8"/>
        <v/>
      </c>
      <c r="AD12" s="135" t="str">
        <f t="shared" ca="1" si="8"/>
        <v/>
      </c>
      <c r="AE12" s="135" t="str">
        <f t="shared" ca="1" si="8"/>
        <v/>
      </c>
      <c r="AF12" s="500"/>
      <c r="AG12" s="135" t="str">
        <f t="shared" ca="1" si="14"/>
        <v/>
      </c>
      <c r="AH12" s="135" t="str">
        <f t="shared" ca="1" si="9"/>
        <v/>
      </c>
      <c r="AI12" s="135" t="str">
        <f t="shared" ca="1" si="9"/>
        <v/>
      </c>
      <c r="AJ12" s="135" t="str">
        <f t="shared" ca="1" si="9"/>
        <v/>
      </c>
      <c r="AK12" s="135" t="str">
        <f t="shared" ca="1" si="9"/>
        <v/>
      </c>
      <c r="AL12" s="135" t="str">
        <f t="shared" ca="1" si="9"/>
        <v/>
      </c>
      <c r="AM12" s="135" t="str">
        <f t="shared" ca="1" si="9"/>
        <v/>
      </c>
      <c r="AN12" s="135" t="str">
        <f t="shared" ca="1" si="9"/>
        <v/>
      </c>
      <c r="AO12" s="135" t="str">
        <f t="shared" ca="1" si="9"/>
        <v/>
      </c>
      <c r="AU12" s="59">
        <f>'Répartition des EC 6 Périodes'!$BH$12*2</f>
        <v>2</v>
      </c>
      <c r="AV12" s="60" t="str">
        <f>IF(AND(AV11&lt;&gt;0,AU12&lt;&gt;0),'Répartition des EC 6 Périodes'!$BN$12,"")</f>
        <v/>
      </c>
      <c r="AW12" s="59">
        <f>'Répartition des EC 6 Périodes'!$BI$12*2</f>
        <v>2</v>
      </c>
      <c r="AX12" s="60">
        <f>IF(AND(AX11&lt;&gt;0,AW12&lt;&gt;0),'Répartition des EC 6 Périodes'!$BO$12,"")</f>
        <v>0</v>
      </c>
      <c r="AY12" s="59">
        <f>'Répartition des EC 6 Périodes'!$BJ$12*2</f>
        <v>2</v>
      </c>
      <c r="AZ12" s="60">
        <f>IF(AND(AZ11&lt;&gt;0,AY12&lt;&gt;0),'Répartition des EC 6 Périodes'!$BP$12,"")</f>
        <v>0</v>
      </c>
      <c r="BA12" s="59">
        <f>'Répartition des EC 6 Périodes'!$BK$12*2</f>
        <v>2</v>
      </c>
      <c r="BB12" s="60">
        <f>IF(AND(BB11&lt;&gt;0,BA12&lt;&gt;0),'Répartition des EC 6 Périodes'!$BQ$12,"")</f>
        <v>0</v>
      </c>
      <c r="BC12" s="59">
        <f>'Répartition des EC 6 Périodes'!$BL$12*2</f>
        <v>2</v>
      </c>
      <c r="BD12" s="60">
        <f>IF(AND(BD11&lt;&gt;0,BC12&lt;&gt;0),'Répartition des EC 6 Périodes'!$BR$12,"")</f>
        <v>0</v>
      </c>
      <c r="BE12" s="59">
        <f>'Répartition des EC 6 Périodes'!$BM$12*2</f>
        <v>2</v>
      </c>
      <c r="BF12" s="60">
        <f>IF(AND(BF11&lt;&gt;0,BE12&lt;&gt;0),'Répartition des EC 6 Périodes'!$BS$12,"")</f>
        <v>0</v>
      </c>
      <c r="BI12" s="115" t="s">
        <v>199</v>
      </c>
      <c r="BJ12" s="118" t="str">
        <f ca="1">IFERROR(LEFT(INDIRECT("lc"&amp;TEXT(46+2*BJ11,"##"),FALSE)&amp;"        ",8),"")</f>
        <v xml:space="preserve">        </v>
      </c>
      <c r="BK12" s="118" t="str">
        <f t="shared" ref="BK12:CS12" ca="1" si="19">IFERROR(LEFT(INDIRECT("lc"&amp;TEXT(46+2*BK11,"##"),FALSE)&amp;"        ",8),"")</f>
        <v xml:space="preserve">        </v>
      </c>
      <c r="BL12" s="118" t="str">
        <f t="shared" ca="1" si="19"/>
        <v xml:space="preserve">        </v>
      </c>
      <c r="BM12" s="118" t="str">
        <f t="shared" ca="1" si="19"/>
        <v xml:space="preserve">        </v>
      </c>
      <c r="BN12" s="118" t="str">
        <f t="shared" ca="1" si="19"/>
        <v xml:space="preserve">        </v>
      </c>
      <c r="BO12" s="118" t="str">
        <f t="shared" ca="1" si="19"/>
        <v xml:space="preserve">        </v>
      </c>
      <c r="BP12" s="118" t="str">
        <f t="shared" ca="1" si="19"/>
        <v xml:space="preserve">        </v>
      </c>
      <c r="BQ12" s="118" t="str">
        <f t="shared" ca="1" si="19"/>
        <v xml:space="preserve">        </v>
      </c>
      <c r="BR12" s="118" t="str">
        <f t="shared" ca="1" si="19"/>
        <v xml:space="preserve">        </v>
      </c>
      <c r="BS12" s="118" t="str">
        <f t="shared" ca="1" si="19"/>
        <v xml:space="preserve">        </v>
      </c>
      <c r="BT12" s="118" t="str">
        <f t="shared" ca="1" si="19"/>
        <v xml:space="preserve">        </v>
      </c>
      <c r="BU12" s="118" t="str">
        <f t="shared" ca="1" si="19"/>
        <v xml:space="preserve">        </v>
      </c>
      <c r="BV12" s="118" t="str">
        <f t="shared" ca="1" si="19"/>
        <v xml:space="preserve">        </v>
      </c>
      <c r="BW12" s="118" t="str">
        <f t="shared" ca="1" si="19"/>
        <v xml:space="preserve">        </v>
      </c>
      <c r="BX12" s="118" t="str">
        <f t="shared" ca="1" si="19"/>
        <v xml:space="preserve">        </v>
      </c>
      <c r="BY12" s="118" t="str">
        <f t="shared" ca="1" si="19"/>
        <v xml:space="preserve">        </v>
      </c>
      <c r="BZ12" s="118" t="str">
        <f t="shared" ca="1" si="19"/>
        <v xml:space="preserve">        </v>
      </c>
      <c r="CA12" s="118" t="str">
        <f t="shared" ca="1" si="19"/>
        <v xml:space="preserve">        </v>
      </c>
      <c r="CB12" s="118" t="str">
        <f t="shared" ca="1" si="19"/>
        <v xml:space="preserve">        </v>
      </c>
      <c r="CC12" s="118" t="str">
        <f t="shared" ca="1" si="19"/>
        <v xml:space="preserve">        </v>
      </c>
      <c r="CD12" s="118" t="str">
        <f t="shared" ca="1" si="19"/>
        <v xml:space="preserve">        </v>
      </c>
      <c r="CE12" s="118" t="str">
        <f t="shared" ca="1" si="19"/>
        <v xml:space="preserve">        </v>
      </c>
      <c r="CF12" s="118" t="str">
        <f t="shared" ca="1" si="19"/>
        <v xml:space="preserve">        </v>
      </c>
      <c r="CG12" s="118" t="str">
        <f t="shared" ca="1" si="19"/>
        <v xml:space="preserve">        </v>
      </c>
      <c r="CH12" s="118" t="str">
        <f t="shared" ca="1" si="19"/>
        <v xml:space="preserve">        </v>
      </c>
      <c r="CI12" s="118" t="str">
        <f t="shared" ca="1" si="19"/>
        <v xml:space="preserve">        </v>
      </c>
      <c r="CJ12" s="118" t="str">
        <f t="shared" ca="1" si="19"/>
        <v xml:space="preserve">        </v>
      </c>
      <c r="CK12" s="118" t="str">
        <f t="shared" ca="1" si="19"/>
        <v xml:space="preserve">        </v>
      </c>
      <c r="CL12" s="118" t="str">
        <f t="shared" ca="1" si="19"/>
        <v xml:space="preserve">        </v>
      </c>
      <c r="CM12" s="118" t="str">
        <f t="shared" ca="1" si="19"/>
        <v xml:space="preserve">        </v>
      </c>
      <c r="CN12" s="118" t="str">
        <f t="shared" ca="1" si="19"/>
        <v xml:space="preserve">        </v>
      </c>
      <c r="CO12" s="118" t="str">
        <f t="shared" ca="1" si="19"/>
        <v xml:space="preserve">        </v>
      </c>
      <c r="CP12" s="118" t="str">
        <f t="shared" ca="1" si="19"/>
        <v xml:space="preserve">        </v>
      </c>
      <c r="CQ12" s="118" t="str">
        <f t="shared" ca="1" si="19"/>
        <v xml:space="preserve">        </v>
      </c>
      <c r="CR12" s="118" t="str">
        <f t="shared" ca="1" si="19"/>
        <v xml:space="preserve">        </v>
      </c>
      <c r="CS12" s="118" t="str">
        <f t="shared" ca="1" si="19"/>
        <v xml:space="preserve">        </v>
      </c>
    </row>
    <row r="13" spans="1:97" ht="15" customHeight="1" x14ac:dyDescent="0.25">
      <c r="A13" s="497" t="s">
        <v>205</v>
      </c>
      <c r="B13" s="135" t="str">
        <f t="shared" ca="1" si="10"/>
        <v/>
      </c>
      <c r="C13" s="135" t="str">
        <f t="shared" ca="1" si="5"/>
        <v/>
      </c>
      <c r="D13" s="135" t="str">
        <f t="shared" ca="1" si="5"/>
        <v/>
      </c>
      <c r="E13" s="135" t="str">
        <f t="shared" ca="1" si="5"/>
        <v/>
      </c>
      <c r="F13" s="135" t="str">
        <f t="shared" ca="1" si="5"/>
        <v/>
      </c>
      <c r="G13" s="135" t="str">
        <f t="shared" ca="1" si="5"/>
        <v/>
      </c>
      <c r="H13" s="135" t="str">
        <f t="shared" ca="1" si="5"/>
        <v/>
      </c>
      <c r="I13" s="500"/>
      <c r="J13" s="135" t="str">
        <f t="shared" ca="1" si="11"/>
        <v/>
      </c>
      <c r="K13" s="135" t="str">
        <f t="shared" ca="1" si="6"/>
        <v/>
      </c>
      <c r="L13" s="135" t="str">
        <f t="shared" ca="1" si="6"/>
        <v/>
      </c>
      <c r="M13" s="135" t="str">
        <f t="shared" ca="1" si="6"/>
        <v/>
      </c>
      <c r="N13" s="135" t="str">
        <f t="shared" ca="1" si="6"/>
        <v/>
      </c>
      <c r="O13" s="135" t="str">
        <f t="shared" ca="1" si="6"/>
        <v/>
      </c>
      <c r="P13" s="135" t="str">
        <f t="shared" ca="1" si="6"/>
        <v/>
      </c>
      <c r="Q13" s="500"/>
      <c r="R13" s="135" t="str">
        <f t="shared" ca="1" si="12"/>
        <v/>
      </c>
      <c r="S13" s="135" t="str">
        <f t="shared" ca="1" si="7"/>
        <v/>
      </c>
      <c r="T13" s="135" t="str">
        <f t="shared" ca="1" si="7"/>
        <v/>
      </c>
      <c r="U13" s="135" t="str">
        <f t="shared" ca="1" si="7"/>
        <v/>
      </c>
      <c r="V13" s="135" t="str">
        <f t="shared" ca="1" si="7"/>
        <v/>
      </c>
      <c r="W13" s="135" t="str">
        <f t="shared" ca="1" si="7"/>
        <v/>
      </c>
      <c r="X13" s="500"/>
      <c r="Y13" s="135" t="str">
        <f t="shared" ca="1" si="13"/>
        <v/>
      </c>
      <c r="Z13" s="135" t="str">
        <f t="shared" ca="1" si="8"/>
        <v/>
      </c>
      <c r="AA13" s="135" t="str">
        <f t="shared" ca="1" si="8"/>
        <v/>
      </c>
      <c r="AB13" s="135" t="str">
        <f t="shared" ca="1" si="8"/>
        <v/>
      </c>
      <c r="AC13" s="135" t="str">
        <f t="shared" ca="1" si="8"/>
        <v/>
      </c>
      <c r="AD13" s="135" t="str">
        <f t="shared" ca="1" si="8"/>
        <v/>
      </c>
      <c r="AE13" s="135" t="str">
        <f t="shared" ca="1" si="8"/>
        <v/>
      </c>
      <c r="AF13" s="500"/>
      <c r="AG13" s="135" t="str">
        <f t="shared" ca="1" si="14"/>
        <v/>
      </c>
      <c r="AH13" s="135" t="str">
        <f t="shared" ca="1" si="9"/>
        <v/>
      </c>
      <c r="AI13" s="135" t="str">
        <f t="shared" ca="1" si="9"/>
        <v/>
      </c>
      <c r="AJ13" s="135" t="str">
        <f t="shared" ca="1" si="9"/>
        <v/>
      </c>
      <c r="AK13" s="135" t="str">
        <f t="shared" ca="1" si="9"/>
        <v/>
      </c>
      <c r="AL13" s="135" t="str">
        <f t="shared" ca="1" si="9"/>
        <v/>
      </c>
      <c r="AM13" s="135" t="str">
        <f t="shared" ca="1" si="9"/>
        <v/>
      </c>
      <c r="AN13" s="135" t="str">
        <f t="shared" ca="1" si="9"/>
        <v/>
      </c>
      <c r="AO13" s="135" t="str">
        <f t="shared" ca="1" si="9"/>
        <v/>
      </c>
      <c r="AZ13" s="60"/>
      <c r="BA13" s="60"/>
      <c r="BB13" s="60"/>
      <c r="BC13" s="60"/>
      <c r="BD13" s="60"/>
      <c r="BE13" s="60"/>
      <c r="BF13" s="60"/>
      <c r="BJ13" s="118" t="str">
        <f ca="1">IFERROR(IF(ROW()-11&lt;=INDIRECT("l12c"&amp;TEXT(45+2*BJ$11,"##"),FALSE),BJ12,""),"")</f>
        <v xml:space="preserve">        </v>
      </c>
      <c r="BK13" s="118" t="str">
        <f t="shared" ref="BK13:CS19" ca="1" si="20">IFERROR(IF(ROW()-11&lt;=INDIRECT("l12c"&amp;TEXT(45+2*BK$11,"##"),FALSE),BK12,""),"")</f>
        <v xml:space="preserve">        </v>
      </c>
      <c r="BL13" s="118" t="str">
        <f t="shared" ca="1" si="20"/>
        <v xml:space="preserve">        </v>
      </c>
      <c r="BM13" s="118" t="str">
        <f t="shared" ca="1" si="20"/>
        <v xml:space="preserve">        </v>
      </c>
      <c r="BN13" s="118" t="str">
        <f t="shared" ca="1" si="20"/>
        <v xml:space="preserve">        </v>
      </c>
      <c r="BO13" s="118" t="str">
        <f t="shared" ca="1" si="20"/>
        <v xml:space="preserve">        </v>
      </c>
      <c r="BP13" s="118" t="str">
        <f t="shared" ca="1" si="20"/>
        <v xml:space="preserve">        </v>
      </c>
      <c r="BQ13" s="118" t="str">
        <f t="shared" ca="1" si="20"/>
        <v xml:space="preserve">        </v>
      </c>
      <c r="BR13" s="118" t="str">
        <f t="shared" ca="1" si="20"/>
        <v xml:space="preserve">        </v>
      </c>
      <c r="BS13" s="118" t="str">
        <f t="shared" ca="1" si="20"/>
        <v xml:space="preserve">        </v>
      </c>
      <c r="BT13" s="118" t="str">
        <f t="shared" ca="1" si="20"/>
        <v xml:space="preserve">        </v>
      </c>
      <c r="BU13" s="118" t="str">
        <f t="shared" ca="1" si="20"/>
        <v xml:space="preserve">        </v>
      </c>
      <c r="BV13" s="118" t="str">
        <f t="shared" ca="1" si="20"/>
        <v xml:space="preserve">        </v>
      </c>
      <c r="BW13" s="118" t="str">
        <f t="shared" ca="1" si="20"/>
        <v xml:space="preserve">        </v>
      </c>
      <c r="BX13" s="118" t="str">
        <f t="shared" ca="1" si="20"/>
        <v xml:space="preserve">        </v>
      </c>
      <c r="BY13" s="118" t="str">
        <f t="shared" ca="1" si="20"/>
        <v xml:space="preserve">        </v>
      </c>
      <c r="BZ13" s="118" t="str">
        <f t="shared" ca="1" si="20"/>
        <v xml:space="preserve">        </v>
      </c>
      <c r="CA13" s="118" t="str">
        <f t="shared" ca="1" si="20"/>
        <v xml:space="preserve">        </v>
      </c>
      <c r="CB13" s="118" t="str">
        <f t="shared" ca="1" si="20"/>
        <v xml:space="preserve">        </v>
      </c>
      <c r="CC13" s="118" t="str">
        <f t="shared" ca="1" si="20"/>
        <v xml:space="preserve">        </v>
      </c>
      <c r="CD13" s="118" t="str">
        <f t="shared" ca="1" si="20"/>
        <v xml:space="preserve">        </v>
      </c>
      <c r="CE13" s="118" t="str">
        <f t="shared" ca="1" si="20"/>
        <v xml:space="preserve">        </v>
      </c>
      <c r="CF13" s="118" t="str">
        <f t="shared" ca="1" si="20"/>
        <v xml:space="preserve">        </v>
      </c>
      <c r="CG13" s="118" t="str">
        <f t="shared" ca="1" si="20"/>
        <v xml:space="preserve">        </v>
      </c>
      <c r="CH13" s="118" t="str">
        <f t="shared" ca="1" si="20"/>
        <v xml:space="preserve">        </v>
      </c>
      <c r="CI13" s="118" t="str">
        <f t="shared" ca="1" si="20"/>
        <v xml:space="preserve">        </v>
      </c>
      <c r="CJ13" s="118" t="str">
        <f t="shared" ca="1" si="20"/>
        <v xml:space="preserve">        </v>
      </c>
      <c r="CK13" s="118" t="str">
        <f t="shared" ca="1" si="20"/>
        <v xml:space="preserve">        </v>
      </c>
      <c r="CL13" s="118" t="str">
        <f t="shared" ca="1" si="20"/>
        <v xml:space="preserve">        </v>
      </c>
      <c r="CM13" s="118" t="str">
        <f t="shared" ca="1" si="20"/>
        <v xml:space="preserve">        </v>
      </c>
      <c r="CN13" s="118" t="str">
        <f t="shared" ca="1" si="20"/>
        <v xml:space="preserve">        </v>
      </c>
      <c r="CO13" s="118" t="str">
        <f t="shared" ca="1" si="20"/>
        <v xml:space="preserve">        </v>
      </c>
      <c r="CP13" s="118" t="str">
        <f t="shared" ca="1" si="20"/>
        <v xml:space="preserve">        </v>
      </c>
      <c r="CQ13" s="118" t="str">
        <f t="shared" ca="1" si="20"/>
        <v xml:space="preserve">        </v>
      </c>
      <c r="CR13" s="118" t="str">
        <f t="shared" ca="1" si="20"/>
        <v xml:space="preserve">        </v>
      </c>
      <c r="CS13" s="118" t="str">
        <f t="shared" ca="1" si="20"/>
        <v xml:space="preserve">        </v>
      </c>
    </row>
    <row r="14" spans="1:97" ht="15" customHeight="1" x14ac:dyDescent="0.25">
      <c r="A14" s="498"/>
      <c r="B14" s="135" t="str">
        <f t="shared" ca="1" si="10"/>
        <v/>
      </c>
      <c r="C14" s="135" t="str">
        <f t="shared" ca="1" si="5"/>
        <v/>
      </c>
      <c r="D14" s="135" t="str">
        <f t="shared" ca="1" si="5"/>
        <v/>
      </c>
      <c r="E14" s="135" t="str">
        <f t="shared" ca="1" si="5"/>
        <v/>
      </c>
      <c r="F14" s="135" t="str">
        <f t="shared" ca="1" si="5"/>
        <v/>
      </c>
      <c r="G14" s="135" t="str">
        <f t="shared" ca="1" si="5"/>
        <v/>
      </c>
      <c r="H14" s="135" t="str">
        <f t="shared" ca="1" si="5"/>
        <v/>
      </c>
      <c r="I14" s="500"/>
      <c r="J14" s="135" t="str">
        <f t="shared" ca="1" si="11"/>
        <v/>
      </c>
      <c r="K14" s="135" t="str">
        <f t="shared" ca="1" si="6"/>
        <v/>
      </c>
      <c r="L14" s="135" t="str">
        <f t="shared" ca="1" si="6"/>
        <v/>
      </c>
      <c r="M14" s="135" t="str">
        <f t="shared" ca="1" si="6"/>
        <v/>
      </c>
      <c r="N14" s="135" t="str">
        <f t="shared" ca="1" si="6"/>
        <v/>
      </c>
      <c r="O14" s="135" t="str">
        <f t="shared" ca="1" si="6"/>
        <v/>
      </c>
      <c r="P14" s="135" t="str">
        <f t="shared" ca="1" si="6"/>
        <v/>
      </c>
      <c r="Q14" s="500"/>
      <c r="R14" s="135" t="str">
        <f t="shared" ca="1" si="12"/>
        <v/>
      </c>
      <c r="S14" s="135" t="str">
        <f t="shared" ca="1" si="7"/>
        <v/>
      </c>
      <c r="T14" s="135" t="str">
        <f t="shared" ca="1" si="7"/>
        <v/>
      </c>
      <c r="U14" s="135" t="str">
        <f t="shared" ca="1" si="7"/>
        <v/>
      </c>
      <c r="V14" s="135" t="str">
        <f t="shared" ca="1" si="7"/>
        <v/>
      </c>
      <c r="W14" s="135" t="str">
        <f t="shared" ca="1" si="7"/>
        <v/>
      </c>
      <c r="X14" s="500"/>
      <c r="Y14" s="135" t="str">
        <f t="shared" ca="1" si="13"/>
        <v/>
      </c>
      <c r="Z14" s="135" t="str">
        <f t="shared" ca="1" si="8"/>
        <v/>
      </c>
      <c r="AA14" s="135" t="str">
        <f t="shared" ca="1" si="8"/>
        <v/>
      </c>
      <c r="AB14" s="135" t="str">
        <f t="shared" ca="1" si="8"/>
        <v/>
      </c>
      <c r="AC14" s="135" t="str">
        <f t="shared" ca="1" si="8"/>
        <v/>
      </c>
      <c r="AD14" s="135" t="str">
        <f t="shared" ca="1" si="8"/>
        <v/>
      </c>
      <c r="AE14" s="135" t="str">
        <f t="shared" ca="1" si="8"/>
        <v/>
      </c>
      <c r="AF14" s="500"/>
      <c r="AG14" s="135" t="str">
        <f t="shared" ca="1" si="14"/>
        <v/>
      </c>
      <c r="AH14" s="135" t="str">
        <f t="shared" ca="1" si="9"/>
        <v/>
      </c>
      <c r="AI14" s="135" t="str">
        <f t="shared" ca="1" si="9"/>
        <v/>
      </c>
      <c r="AJ14" s="135" t="str">
        <f t="shared" ca="1" si="9"/>
        <v/>
      </c>
      <c r="AK14" s="135" t="str">
        <f t="shared" ca="1" si="9"/>
        <v/>
      </c>
      <c r="AL14" s="135" t="str">
        <f t="shared" ca="1" si="9"/>
        <v/>
      </c>
      <c r="AM14" s="135" t="str">
        <f t="shared" ca="1" si="9"/>
        <v/>
      </c>
      <c r="AN14" s="135" t="str">
        <f t="shared" ca="1" si="9"/>
        <v/>
      </c>
      <c r="AO14" s="135" t="str">
        <f t="shared" ca="1" si="9"/>
        <v/>
      </c>
      <c r="AV14" s="60">
        <f>'Répartition des EC 6 Périodes'!$BB$13</f>
        <v>0</v>
      </c>
      <c r="AX14" s="60" t="str">
        <f>IF('Répartition des EC 6 Périodes'!$BC$13&lt;&gt;0,AV14+'Répartition des EC 6 Périodes'!$BC$13,"")</f>
        <v/>
      </c>
      <c r="AZ14" s="60" t="str">
        <f>IF('Répartition des EC 6 Périodes'!$BD$13&lt;&gt;0,AX14+'Répartition des EC 6 Périodes'!$BD$13,"")</f>
        <v/>
      </c>
      <c r="BA14" s="60"/>
      <c r="BB14" s="60" t="str">
        <f>IF('Répartition des EC 6 Périodes'!$BE$13&lt;&gt;0,AZ14+'Répartition des EC 6 Périodes'!$BE$13,"")</f>
        <v/>
      </c>
      <c r="BC14" s="60"/>
      <c r="BD14" s="60" t="str">
        <f>IF('Répartition des EC 6 Périodes'!$BF$13&lt;&gt;0,BB14+'Répartition des EC 6 Périodes'!$BF$13,"")</f>
        <v/>
      </c>
      <c r="BE14" s="60"/>
      <c r="BF14" s="60" t="str">
        <f>IF('Répartition des EC 6 Périodes'!$BG$13&lt;&gt;0,BD14+'Répartition des EC 6 Périodes'!$BG$13,"")</f>
        <v/>
      </c>
      <c r="BJ14" s="118" t="str">
        <f t="shared" ref="BJ14:BJ19" ca="1" si="21">IFERROR(IF(ROW()-11&lt;=INDIRECT("l12c"&amp;TEXT(45+2*BJ$11,"##"),FALSE),BJ13,""),"")</f>
        <v/>
      </c>
      <c r="BK14" s="118" t="str">
        <f t="shared" ca="1" si="20"/>
        <v/>
      </c>
      <c r="BL14" s="118" t="str">
        <f t="shared" ca="1" si="20"/>
        <v/>
      </c>
      <c r="BM14" s="118" t="str">
        <f t="shared" ca="1" si="20"/>
        <v/>
      </c>
      <c r="BN14" s="118" t="str">
        <f t="shared" ca="1" si="20"/>
        <v/>
      </c>
      <c r="BO14" s="118" t="str">
        <f t="shared" ca="1" si="20"/>
        <v/>
      </c>
      <c r="BP14" s="118" t="str">
        <f t="shared" ca="1" si="20"/>
        <v/>
      </c>
      <c r="BQ14" s="118" t="str">
        <f t="shared" ca="1" si="20"/>
        <v/>
      </c>
      <c r="BR14" s="118" t="str">
        <f t="shared" ca="1" si="20"/>
        <v/>
      </c>
      <c r="BS14" s="118" t="str">
        <f t="shared" ca="1" si="20"/>
        <v/>
      </c>
      <c r="BT14" s="118" t="str">
        <f t="shared" ca="1" si="20"/>
        <v/>
      </c>
      <c r="BU14" s="118" t="str">
        <f t="shared" ca="1" si="20"/>
        <v/>
      </c>
      <c r="BV14" s="118" t="str">
        <f t="shared" ca="1" si="20"/>
        <v/>
      </c>
      <c r="BW14" s="118" t="str">
        <f t="shared" ca="1" si="20"/>
        <v/>
      </c>
      <c r="BX14" s="118" t="str">
        <f t="shared" ca="1" si="20"/>
        <v/>
      </c>
      <c r="BY14" s="118" t="str">
        <f t="shared" ca="1" si="20"/>
        <v/>
      </c>
      <c r="BZ14" s="118" t="str">
        <f t="shared" ca="1" si="20"/>
        <v/>
      </c>
      <c r="CA14" s="118" t="str">
        <f t="shared" ca="1" si="20"/>
        <v/>
      </c>
      <c r="CB14" s="118" t="str">
        <f t="shared" ca="1" si="20"/>
        <v/>
      </c>
      <c r="CC14" s="118" t="str">
        <f t="shared" ca="1" si="20"/>
        <v/>
      </c>
      <c r="CD14" s="118" t="str">
        <f t="shared" ca="1" si="20"/>
        <v/>
      </c>
      <c r="CE14" s="118" t="str">
        <f t="shared" ca="1" si="20"/>
        <v/>
      </c>
      <c r="CF14" s="118" t="str">
        <f t="shared" ca="1" si="20"/>
        <v/>
      </c>
      <c r="CG14" s="118" t="str">
        <f t="shared" ca="1" si="20"/>
        <v/>
      </c>
      <c r="CH14" s="118" t="str">
        <f t="shared" ca="1" si="20"/>
        <v/>
      </c>
      <c r="CI14" s="118" t="str">
        <f t="shared" ca="1" si="20"/>
        <v/>
      </c>
      <c r="CJ14" s="118" t="str">
        <f t="shared" ca="1" si="20"/>
        <v/>
      </c>
      <c r="CK14" s="118" t="str">
        <f t="shared" ca="1" si="20"/>
        <v/>
      </c>
      <c r="CL14" s="118" t="str">
        <f t="shared" ca="1" si="20"/>
        <v/>
      </c>
      <c r="CM14" s="118" t="str">
        <f t="shared" ca="1" si="20"/>
        <v/>
      </c>
      <c r="CN14" s="118" t="str">
        <f t="shared" ca="1" si="20"/>
        <v/>
      </c>
      <c r="CO14" s="118" t="str">
        <f t="shared" ca="1" si="20"/>
        <v/>
      </c>
      <c r="CP14" s="118" t="str">
        <f t="shared" ca="1" si="20"/>
        <v/>
      </c>
      <c r="CQ14" s="118" t="str">
        <f t="shared" ca="1" si="20"/>
        <v/>
      </c>
      <c r="CR14" s="118" t="str">
        <f t="shared" ca="1" si="20"/>
        <v/>
      </c>
      <c r="CS14" s="118" t="str">
        <f t="shared" ca="1" si="20"/>
        <v/>
      </c>
    </row>
    <row r="15" spans="1:97" ht="15" customHeight="1" x14ac:dyDescent="0.25">
      <c r="A15" s="497" t="s">
        <v>206</v>
      </c>
      <c r="B15" s="135" t="str">
        <f t="shared" ca="1" si="10"/>
        <v/>
      </c>
      <c r="C15" s="135" t="str">
        <f t="shared" ca="1" si="5"/>
        <v/>
      </c>
      <c r="D15" s="135" t="str">
        <f t="shared" ca="1" si="5"/>
        <v/>
      </c>
      <c r="E15" s="135" t="str">
        <f t="shared" ca="1" si="5"/>
        <v/>
      </c>
      <c r="F15" s="135" t="str">
        <f t="shared" ca="1" si="5"/>
        <v/>
      </c>
      <c r="G15" s="135" t="str">
        <f t="shared" ca="1" si="5"/>
        <v/>
      </c>
      <c r="H15" s="135" t="str">
        <f t="shared" ca="1" si="5"/>
        <v/>
      </c>
      <c r="I15" s="500"/>
      <c r="J15" s="135" t="str">
        <f t="shared" ca="1" si="11"/>
        <v/>
      </c>
      <c r="K15" s="135" t="str">
        <f t="shared" ca="1" si="6"/>
        <v/>
      </c>
      <c r="L15" s="135" t="str">
        <f t="shared" ca="1" si="6"/>
        <v/>
      </c>
      <c r="M15" s="135" t="str">
        <f t="shared" ca="1" si="6"/>
        <v/>
      </c>
      <c r="N15" s="135" t="str">
        <f t="shared" ca="1" si="6"/>
        <v/>
      </c>
      <c r="O15" s="135" t="str">
        <f t="shared" ca="1" si="6"/>
        <v/>
      </c>
      <c r="P15" s="135" t="str">
        <f t="shared" ca="1" si="6"/>
        <v/>
      </c>
      <c r="Q15" s="500"/>
      <c r="R15" s="135" t="str">
        <f t="shared" ca="1" si="12"/>
        <v/>
      </c>
      <c r="S15" s="135" t="str">
        <f t="shared" ca="1" si="7"/>
        <v/>
      </c>
      <c r="T15" s="135" t="str">
        <f t="shared" ca="1" si="7"/>
        <v/>
      </c>
      <c r="U15" s="135" t="str">
        <f t="shared" ca="1" si="7"/>
        <v/>
      </c>
      <c r="V15" s="135" t="str">
        <f t="shared" ca="1" si="7"/>
        <v/>
      </c>
      <c r="W15" s="135" t="str">
        <f t="shared" ca="1" si="7"/>
        <v/>
      </c>
      <c r="X15" s="500"/>
      <c r="Y15" s="135" t="str">
        <f t="shared" ca="1" si="13"/>
        <v/>
      </c>
      <c r="Z15" s="135" t="str">
        <f t="shared" ca="1" si="8"/>
        <v/>
      </c>
      <c r="AA15" s="135" t="str">
        <f t="shared" ca="1" si="8"/>
        <v/>
      </c>
      <c r="AB15" s="135" t="str">
        <f t="shared" ca="1" si="8"/>
        <v/>
      </c>
      <c r="AC15" s="135" t="str">
        <f t="shared" ca="1" si="8"/>
        <v/>
      </c>
      <c r="AD15" s="135" t="str">
        <f t="shared" ca="1" si="8"/>
        <v/>
      </c>
      <c r="AE15" s="135" t="str">
        <f t="shared" ca="1" si="8"/>
        <v/>
      </c>
      <c r="AF15" s="500"/>
      <c r="AG15" s="135" t="str">
        <f t="shared" ca="1" si="14"/>
        <v/>
      </c>
      <c r="AH15" s="135" t="str">
        <f t="shared" ca="1" si="9"/>
        <v/>
      </c>
      <c r="AI15" s="135" t="str">
        <f t="shared" ca="1" si="9"/>
        <v/>
      </c>
      <c r="AJ15" s="135" t="str">
        <f t="shared" ca="1" si="9"/>
        <v/>
      </c>
      <c r="AK15" s="135" t="str">
        <f t="shared" ca="1" si="9"/>
        <v/>
      </c>
      <c r="AL15" s="135" t="str">
        <f t="shared" ca="1" si="9"/>
        <v/>
      </c>
      <c r="AM15" s="135" t="str">
        <f t="shared" ca="1" si="9"/>
        <v/>
      </c>
      <c r="AN15" s="135" t="str">
        <f t="shared" ca="1" si="9"/>
        <v/>
      </c>
      <c r="AO15" s="135" t="str">
        <f t="shared" ca="1" si="9"/>
        <v/>
      </c>
      <c r="AU15" s="59">
        <f>'Répartition des EC 6 Périodes'!$BH$13*2</f>
        <v>2</v>
      </c>
      <c r="AV15" s="60" t="str">
        <f>IF(AND(AV14&lt;&gt;0,AU15&lt;&gt;0),'Répartition des EC 6 Périodes'!$BN$13,"")</f>
        <v/>
      </c>
      <c r="AW15" s="59">
        <f>'Répartition des EC 6 Périodes'!$BI$13*2</f>
        <v>2</v>
      </c>
      <c r="AX15" s="60">
        <f>IF(AND(AX14&lt;&gt;0,AW15&lt;&gt;0),'Répartition des EC 6 Périodes'!$BO$13,"")</f>
        <v>0</v>
      </c>
      <c r="AY15" s="59">
        <f>'Répartition des EC 6 Périodes'!$BJ$13*2</f>
        <v>2</v>
      </c>
      <c r="AZ15" s="60">
        <f>IF(AND(AZ14&lt;&gt;0,AY15&lt;&gt;0),'Répartition des EC 6 Périodes'!$BP$13,"")</f>
        <v>0</v>
      </c>
      <c r="BA15" s="59">
        <f>'Répartition des EC 6 Périodes'!$BK$13*2</f>
        <v>2</v>
      </c>
      <c r="BB15" s="60">
        <f>IF(AND(BB14&lt;&gt;0,BA15&lt;&gt;0),'Répartition des EC 6 Périodes'!$BQ$13,"")</f>
        <v>0</v>
      </c>
      <c r="BC15" s="59">
        <f>'Répartition des EC 6 Périodes'!$BL$13*2</f>
        <v>2</v>
      </c>
      <c r="BD15" s="60">
        <f>IF(AND(BD14&lt;&gt;0,BC15&lt;&gt;0),'Répartition des EC 6 Périodes'!$BR$13,"")</f>
        <v>0</v>
      </c>
      <c r="BE15" s="59">
        <f>'Répartition des EC 6 Périodes'!$BM$13*2</f>
        <v>2</v>
      </c>
      <c r="BF15" s="60">
        <f>IF(AND(BF14&lt;&gt;0,BE15&lt;&gt;0),'Répartition des EC 6 Périodes'!$BS$13,"")</f>
        <v>0</v>
      </c>
      <c r="BJ15" s="118" t="str">
        <f t="shared" ca="1" si="21"/>
        <v/>
      </c>
      <c r="BK15" s="118" t="str">
        <f t="shared" ca="1" si="20"/>
        <v/>
      </c>
      <c r="BL15" s="118" t="str">
        <f t="shared" ca="1" si="20"/>
        <v/>
      </c>
      <c r="BM15" s="118" t="str">
        <f t="shared" ca="1" si="20"/>
        <v/>
      </c>
      <c r="BN15" s="118" t="str">
        <f t="shared" ca="1" si="20"/>
        <v/>
      </c>
      <c r="BO15" s="118" t="str">
        <f t="shared" ca="1" si="20"/>
        <v/>
      </c>
      <c r="BP15" s="118" t="str">
        <f t="shared" ca="1" si="20"/>
        <v/>
      </c>
      <c r="BQ15" s="118" t="str">
        <f t="shared" ca="1" si="20"/>
        <v/>
      </c>
      <c r="BR15" s="118" t="str">
        <f t="shared" ca="1" si="20"/>
        <v/>
      </c>
      <c r="BS15" s="118" t="str">
        <f t="shared" ca="1" si="20"/>
        <v/>
      </c>
      <c r="BT15" s="118" t="str">
        <f t="shared" ca="1" si="20"/>
        <v/>
      </c>
      <c r="BU15" s="118" t="str">
        <f t="shared" ca="1" si="20"/>
        <v/>
      </c>
      <c r="BV15" s="118" t="str">
        <f t="shared" ca="1" si="20"/>
        <v/>
      </c>
      <c r="BW15" s="118" t="str">
        <f t="shared" ca="1" si="20"/>
        <v/>
      </c>
      <c r="BX15" s="118" t="str">
        <f t="shared" ca="1" si="20"/>
        <v/>
      </c>
      <c r="BY15" s="118" t="str">
        <f t="shared" ca="1" si="20"/>
        <v/>
      </c>
      <c r="BZ15" s="118" t="str">
        <f t="shared" ca="1" si="20"/>
        <v/>
      </c>
      <c r="CA15" s="118" t="str">
        <f t="shared" ca="1" si="20"/>
        <v/>
      </c>
      <c r="CB15" s="118" t="str">
        <f t="shared" ca="1" si="20"/>
        <v/>
      </c>
      <c r="CC15" s="118" t="str">
        <f t="shared" ca="1" si="20"/>
        <v/>
      </c>
      <c r="CD15" s="118" t="str">
        <f t="shared" ca="1" si="20"/>
        <v/>
      </c>
      <c r="CE15" s="118" t="str">
        <f t="shared" ca="1" si="20"/>
        <v/>
      </c>
      <c r="CF15" s="118" t="str">
        <f t="shared" ca="1" si="20"/>
        <v/>
      </c>
      <c r="CG15" s="118" t="str">
        <f t="shared" ca="1" si="20"/>
        <v/>
      </c>
      <c r="CH15" s="118" t="str">
        <f t="shared" ca="1" si="20"/>
        <v/>
      </c>
      <c r="CI15" s="118" t="str">
        <f t="shared" ca="1" si="20"/>
        <v/>
      </c>
      <c r="CJ15" s="118" t="str">
        <f t="shared" ca="1" si="20"/>
        <v/>
      </c>
      <c r="CK15" s="118" t="str">
        <f t="shared" ca="1" si="20"/>
        <v/>
      </c>
      <c r="CL15" s="118" t="str">
        <f t="shared" ca="1" si="20"/>
        <v/>
      </c>
      <c r="CM15" s="118" t="str">
        <f t="shared" ca="1" si="20"/>
        <v/>
      </c>
      <c r="CN15" s="118" t="str">
        <f t="shared" ca="1" si="20"/>
        <v/>
      </c>
      <c r="CO15" s="118" t="str">
        <f t="shared" ca="1" si="20"/>
        <v/>
      </c>
      <c r="CP15" s="118" t="str">
        <f t="shared" ca="1" si="20"/>
        <v/>
      </c>
      <c r="CQ15" s="118" t="str">
        <f t="shared" ca="1" si="20"/>
        <v/>
      </c>
      <c r="CR15" s="118" t="str">
        <f t="shared" ca="1" si="20"/>
        <v/>
      </c>
      <c r="CS15" s="118" t="str">
        <f t="shared" ca="1" si="20"/>
        <v/>
      </c>
    </row>
    <row r="16" spans="1:97" ht="15" customHeight="1" x14ac:dyDescent="0.25">
      <c r="A16" s="498"/>
      <c r="B16" s="135" t="str">
        <f t="shared" ca="1" si="10"/>
        <v/>
      </c>
      <c r="C16" s="135" t="str">
        <f t="shared" ca="1" si="5"/>
        <v/>
      </c>
      <c r="D16" s="135" t="str">
        <f t="shared" ca="1" si="5"/>
        <v/>
      </c>
      <c r="E16" s="135" t="str">
        <f t="shared" ca="1" si="5"/>
        <v/>
      </c>
      <c r="F16" s="135" t="str">
        <f t="shared" ca="1" si="5"/>
        <v/>
      </c>
      <c r="G16" s="135" t="str">
        <f t="shared" ca="1" si="5"/>
        <v/>
      </c>
      <c r="H16" s="135" t="str">
        <f t="shared" ca="1" si="5"/>
        <v/>
      </c>
      <c r="I16" s="500"/>
      <c r="J16" s="135" t="str">
        <f t="shared" ca="1" si="11"/>
        <v/>
      </c>
      <c r="K16" s="135" t="str">
        <f t="shared" ca="1" si="6"/>
        <v/>
      </c>
      <c r="L16" s="135" t="str">
        <f t="shared" ca="1" si="6"/>
        <v/>
      </c>
      <c r="M16" s="135" t="str">
        <f t="shared" ca="1" si="6"/>
        <v/>
      </c>
      <c r="N16" s="135" t="str">
        <f t="shared" ca="1" si="6"/>
        <v/>
      </c>
      <c r="O16" s="135" t="str">
        <f t="shared" ca="1" si="6"/>
        <v/>
      </c>
      <c r="P16" s="135" t="str">
        <f t="shared" ca="1" si="6"/>
        <v/>
      </c>
      <c r="Q16" s="500"/>
      <c r="R16" s="135" t="str">
        <f t="shared" ca="1" si="12"/>
        <v/>
      </c>
      <c r="S16" s="135" t="str">
        <f t="shared" ca="1" si="7"/>
        <v/>
      </c>
      <c r="T16" s="135" t="str">
        <f t="shared" ca="1" si="7"/>
        <v/>
      </c>
      <c r="U16" s="135" t="str">
        <f t="shared" ca="1" si="7"/>
        <v/>
      </c>
      <c r="V16" s="135" t="str">
        <f t="shared" ca="1" si="7"/>
        <v/>
      </c>
      <c r="W16" s="135" t="str">
        <f t="shared" ca="1" si="7"/>
        <v/>
      </c>
      <c r="X16" s="500"/>
      <c r="Y16" s="135" t="str">
        <f t="shared" ca="1" si="13"/>
        <v/>
      </c>
      <c r="Z16" s="135" t="str">
        <f t="shared" ca="1" si="8"/>
        <v/>
      </c>
      <c r="AA16" s="135" t="str">
        <f t="shared" ca="1" si="8"/>
        <v/>
      </c>
      <c r="AB16" s="135" t="str">
        <f t="shared" ca="1" si="8"/>
        <v/>
      </c>
      <c r="AC16" s="135" t="str">
        <f t="shared" ca="1" si="8"/>
        <v/>
      </c>
      <c r="AD16" s="135" t="str">
        <f t="shared" ca="1" si="8"/>
        <v/>
      </c>
      <c r="AE16" s="135" t="str">
        <f t="shared" ca="1" si="8"/>
        <v/>
      </c>
      <c r="AF16" s="500"/>
      <c r="AG16" s="135" t="str">
        <f t="shared" ca="1" si="14"/>
        <v/>
      </c>
      <c r="AH16" s="135" t="str">
        <f t="shared" ca="1" si="9"/>
        <v/>
      </c>
      <c r="AI16" s="135" t="str">
        <f t="shared" ca="1" si="9"/>
        <v/>
      </c>
      <c r="AJ16" s="135" t="str">
        <f t="shared" ca="1" si="9"/>
        <v/>
      </c>
      <c r="AK16" s="135" t="str">
        <f t="shared" ca="1" si="9"/>
        <v/>
      </c>
      <c r="AL16" s="135" t="str">
        <f t="shared" ca="1" si="9"/>
        <v/>
      </c>
      <c r="AM16" s="135" t="str">
        <f t="shared" ca="1" si="9"/>
        <v/>
      </c>
      <c r="AN16" s="135" t="str">
        <f t="shared" ca="1" si="9"/>
        <v/>
      </c>
      <c r="AO16" s="135" t="str">
        <f t="shared" ca="1" si="9"/>
        <v/>
      </c>
      <c r="AZ16" s="60"/>
      <c r="BA16" s="60"/>
      <c r="BB16" s="60"/>
      <c r="BC16" s="60"/>
      <c r="BD16" s="60"/>
      <c r="BE16" s="60"/>
      <c r="BF16" s="60"/>
      <c r="BJ16" s="118" t="str">
        <f t="shared" ca="1" si="21"/>
        <v/>
      </c>
      <c r="BK16" s="118" t="str">
        <f t="shared" ca="1" si="20"/>
        <v/>
      </c>
      <c r="BL16" s="118" t="str">
        <f t="shared" ca="1" si="20"/>
        <v/>
      </c>
      <c r="BM16" s="118" t="str">
        <f t="shared" ca="1" si="20"/>
        <v/>
      </c>
      <c r="BN16" s="118" t="str">
        <f t="shared" ca="1" si="20"/>
        <v/>
      </c>
      <c r="BO16" s="118" t="str">
        <f t="shared" ca="1" si="20"/>
        <v/>
      </c>
      <c r="BP16" s="118" t="str">
        <f t="shared" ca="1" si="20"/>
        <v/>
      </c>
      <c r="BQ16" s="118" t="str">
        <f t="shared" ca="1" si="20"/>
        <v/>
      </c>
      <c r="BR16" s="118" t="str">
        <f t="shared" ca="1" si="20"/>
        <v/>
      </c>
      <c r="BS16" s="118" t="str">
        <f t="shared" ca="1" si="20"/>
        <v/>
      </c>
      <c r="BT16" s="118" t="str">
        <f t="shared" ca="1" si="20"/>
        <v/>
      </c>
      <c r="BU16" s="118" t="str">
        <f t="shared" ca="1" si="20"/>
        <v/>
      </c>
      <c r="BV16" s="118" t="str">
        <f t="shared" ca="1" si="20"/>
        <v/>
      </c>
      <c r="BW16" s="118" t="str">
        <f t="shared" ca="1" si="20"/>
        <v/>
      </c>
      <c r="BX16" s="118" t="str">
        <f t="shared" ca="1" si="20"/>
        <v/>
      </c>
      <c r="BY16" s="118" t="str">
        <f t="shared" ca="1" si="20"/>
        <v/>
      </c>
      <c r="BZ16" s="118" t="str">
        <f t="shared" ca="1" si="20"/>
        <v/>
      </c>
      <c r="CA16" s="118" t="str">
        <f t="shared" ca="1" si="20"/>
        <v/>
      </c>
      <c r="CB16" s="118" t="str">
        <f t="shared" ca="1" si="20"/>
        <v/>
      </c>
      <c r="CC16" s="118" t="str">
        <f t="shared" ca="1" si="20"/>
        <v/>
      </c>
      <c r="CD16" s="118" t="str">
        <f t="shared" ca="1" si="20"/>
        <v/>
      </c>
      <c r="CE16" s="118" t="str">
        <f t="shared" ca="1" si="20"/>
        <v/>
      </c>
      <c r="CF16" s="118" t="str">
        <f t="shared" ca="1" si="20"/>
        <v/>
      </c>
      <c r="CG16" s="118" t="str">
        <f t="shared" ca="1" si="20"/>
        <v/>
      </c>
      <c r="CH16" s="118" t="str">
        <f t="shared" ca="1" si="20"/>
        <v/>
      </c>
      <c r="CI16" s="118" t="str">
        <f t="shared" ca="1" si="20"/>
        <v/>
      </c>
      <c r="CJ16" s="118" t="str">
        <f t="shared" ca="1" si="20"/>
        <v/>
      </c>
      <c r="CK16" s="118" t="str">
        <f t="shared" ca="1" si="20"/>
        <v/>
      </c>
      <c r="CL16" s="118" t="str">
        <f t="shared" ca="1" si="20"/>
        <v/>
      </c>
      <c r="CM16" s="118" t="str">
        <f t="shared" ca="1" si="20"/>
        <v/>
      </c>
      <c r="CN16" s="118" t="str">
        <f t="shared" ca="1" si="20"/>
        <v/>
      </c>
      <c r="CO16" s="118" t="str">
        <f t="shared" ca="1" si="20"/>
        <v/>
      </c>
      <c r="CP16" s="118" t="str">
        <f t="shared" ca="1" si="20"/>
        <v/>
      </c>
      <c r="CQ16" s="118" t="str">
        <f t="shared" ca="1" si="20"/>
        <v/>
      </c>
      <c r="CR16" s="118" t="str">
        <f t="shared" ca="1" si="20"/>
        <v/>
      </c>
      <c r="CS16" s="118" t="str">
        <f t="shared" ca="1" si="20"/>
        <v/>
      </c>
    </row>
    <row r="17" spans="1:97" ht="15" customHeight="1" x14ac:dyDescent="0.25">
      <c r="A17" s="497" t="s">
        <v>207</v>
      </c>
      <c r="B17" s="135" t="str">
        <f t="shared" ca="1" si="10"/>
        <v/>
      </c>
      <c r="C17" s="135" t="str">
        <f t="shared" ca="1" si="5"/>
        <v/>
      </c>
      <c r="D17" s="135" t="str">
        <f t="shared" ca="1" si="5"/>
        <v/>
      </c>
      <c r="E17" s="135" t="str">
        <f t="shared" ca="1" si="5"/>
        <v/>
      </c>
      <c r="F17" s="135" t="str">
        <f t="shared" ca="1" si="5"/>
        <v/>
      </c>
      <c r="G17" s="135" t="str">
        <f t="shared" ca="1" si="5"/>
        <v/>
      </c>
      <c r="H17" s="135" t="str">
        <f t="shared" ca="1" si="5"/>
        <v/>
      </c>
      <c r="I17" s="500"/>
      <c r="J17" s="135" t="str">
        <f t="shared" ca="1" si="11"/>
        <v/>
      </c>
      <c r="K17" s="135" t="str">
        <f t="shared" ca="1" si="6"/>
        <v/>
      </c>
      <c r="L17" s="135" t="str">
        <f t="shared" ca="1" si="6"/>
        <v/>
      </c>
      <c r="M17" s="135" t="str">
        <f t="shared" ca="1" si="6"/>
        <v/>
      </c>
      <c r="N17" s="135" t="str">
        <f t="shared" ca="1" si="6"/>
        <v/>
      </c>
      <c r="O17" s="135" t="str">
        <f t="shared" ca="1" si="6"/>
        <v/>
      </c>
      <c r="P17" s="135" t="str">
        <f t="shared" ca="1" si="6"/>
        <v/>
      </c>
      <c r="Q17" s="500"/>
      <c r="R17" s="135" t="str">
        <f t="shared" ca="1" si="12"/>
        <v/>
      </c>
      <c r="S17" s="135" t="str">
        <f t="shared" ca="1" si="7"/>
        <v/>
      </c>
      <c r="T17" s="135" t="str">
        <f t="shared" ca="1" si="7"/>
        <v/>
      </c>
      <c r="U17" s="135" t="str">
        <f t="shared" ca="1" si="7"/>
        <v/>
      </c>
      <c r="V17" s="135" t="str">
        <f t="shared" ca="1" si="7"/>
        <v/>
      </c>
      <c r="W17" s="135" t="str">
        <f t="shared" ca="1" si="7"/>
        <v/>
      </c>
      <c r="X17" s="500"/>
      <c r="Y17" s="135" t="str">
        <f t="shared" ca="1" si="13"/>
        <v/>
      </c>
      <c r="Z17" s="135" t="str">
        <f t="shared" ca="1" si="8"/>
        <v/>
      </c>
      <c r="AA17" s="135" t="str">
        <f t="shared" ca="1" si="8"/>
        <v/>
      </c>
      <c r="AB17" s="135" t="str">
        <f t="shared" ca="1" si="8"/>
        <v/>
      </c>
      <c r="AC17" s="135" t="str">
        <f t="shared" ca="1" si="8"/>
        <v/>
      </c>
      <c r="AD17" s="135" t="str">
        <f t="shared" ca="1" si="8"/>
        <v/>
      </c>
      <c r="AE17" s="135" t="str">
        <f t="shared" ca="1" si="8"/>
        <v/>
      </c>
      <c r="AF17" s="500"/>
      <c r="AG17" s="135" t="str">
        <f t="shared" ca="1" si="14"/>
        <v/>
      </c>
      <c r="AH17" s="135" t="str">
        <f t="shared" ca="1" si="9"/>
        <v/>
      </c>
      <c r="AI17" s="135" t="str">
        <f t="shared" ca="1" si="9"/>
        <v/>
      </c>
      <c r="AJ17" s="135" t="str">
        <f t="shared" ca="1" si="9"/>
        <v/>
      </c>
      <c r="AK17" s="135" t="str">
        <f t="shared" ca="1" si="9"/>
        <v/>
      </c>
      <c r="AL17" s="135" t="str">
        <f t="shared" ca="1" si="9"/>
        <v/>
      </c>
      <c r="AM17" s="135" t="str">
        <f t="shared" ca="1" si="9"/>
        <v/>
      </c>
      <c r="AN17" s="135" t="str">
        <f t="shared" ca="1" si="9"/>
        <v/>
      </c>
      <c r="AO17" s="135" t="str">
        <f t="shared" ca="1" si="9"/>
        <v/>
      </c>
      <c r="AV17" s="60">
        <f>'Répartition des EC 6 Périodes'!$BB$14</f>
        <v>0</v>
      </c>
      <c r="AX17" s="60" t="str">
        <f>IF('Répartition des EC 6 Périodes'!$BC$14&lt;&gt;0,AV17+'Répartition des EC 6 Périodes'!$BC$14,"")</f>
        <v/>
      </c>
      <c r="AZ17" s="60" t="str">
        <f>IF('Répartition des EC 6 Périodes'!$BD$14&lt;&gt;0,AX17+'Répartition des EC 6 Périodes'!$BD$14,"")</f>
        <v/>
      </c>
      <c r="BA17" s="60"/>
      <c r="BB17" s="60" t="str">
        <f>IF('Répartition des EC 6 Périodes'!$BE$14&lt;&gt;0,AZ17+'Répartition des EC 6 Périodes'!$BE$14,"")</f>
        <v/>
      </c>
      <c r="BC17" s="60"/>
      <c r="BD17" s="60" t="str">
        <f>IF('Répartition des EC 6 Périodes'!$BF$14&lt;&gt;0,BB17+'Répartition des EC 6 Périodes'!$BF$14,"")</f>
        <v/>
      </c>
      <c r="BE17" s="60"/>
      <c r="BF17" s="60" t="str">
        <f>IF('Répartition des EC 6 Périodes'!$BG$14&lt;&gt;0,BD17+'Répartition des EC 6 Périodes'!$BG$14,"")</f>
        <v/>
      </c>
      <c r="BJ17" s="118" t="str">
        <f t="shared" ca="1" si="21"/>
        <v/>
      </c>
      <c r="BK17" s="118" t="str">
        <f t="shared" ca="1" si="20"/>
        <v/>
      </c>
      <c r="BL17" s="118" t="str">
        <f t="shared" ca="1" si="20"/>
        <v/>
      </c>
      <c r="BM17" s="118" t="str">
        <f t="shared" ca="1" si="20"/>
        <v/>
      </c>
      <c r="BN17" s="118" t="str">
        <f t="shared" ca="1" si="20"/>
        <v/>
      </c>
      <c r="BO17" s="118" t="str">
        <f t="shared" ca="1" si="20"/>
        <v/>
      </c>
      <c r="BP17" s="118" t="str">
        <f t="shared" ca="1" si="20"/>
        <v/>
      </c>
      <c r="BQ17" s="118" t="str">
        <f t="shared" ca="1" si="20"/>
        <v/>
      </c>
      <c r="BR17" s="118" t="str">
        <f t="shared" ca="1" si="20"/>
        <v/>
      </c>
      <c r="BS17" s="118" t="str">
        <f t="shared" ca="1" si="20"/>
        <v/>
      </c>
      <c r="BT17" s="118" t="str">
        <f t="shared" ca="1" si="20"/>
        <v/>
      </c>
      <c r="BU17" s="118" t="str">
        <f t="shared" ca="1" si="20"/>
        <v/>
      </c>
      <c r="BV17" s="118" t="str">
        <f t="shared" ca="1" si="20"/>
        <v/>
      </c>
      <c r="BW17" s="118" t="str">
        <f t="shared" ca="1" si="20"/>
        <v/>
      </c>
      <c r="BX17" s="118" t="str">
        <f t="shared" ca="1" si="20"/>
        <v/>
      </c>
      <c r="BY17" s="118" t="str">
        <f t="shared" ca="1" si="20"/>
        <v/>
      </c>
      <c r="BZ17" s="118" t="str">
        <f t="shared" ca="1" si="20"/>
        <v/>
      </c>
      <c r="CA17" s="118" t="str">
        <f t="shared" ca="1" si="20"/>
        <v/>
      </c>
      <c r="CB17" s="118" t="str">
        <f t="shared" ca="1" si="20"/>
        <v/>
      </c>
      <c r="CC17" s="118" t="str">
        <f t="shared" ca="1" si="20"/>
        <v/>
      </c>
      <c r="CD17" s="118" t="str">
        <f t="shared" ca="1" si="20"/>
        <v/>
      </c>
      <c r="CE17" s="118" t="str">
        <f t="shared" ca="1" si="20"/>
        <v/>
      </c>
      <c r="CF17" s="118" t="str">
        <f t="shared" ca="1" si="20"/>
        <v/>
      </c>
      <c r="CG17" s="118" t="str">
        <f t="shared" ca="1" si="20"/>
        <v/>
      </c>
      <c r="CH17" s="118" t="str">
        <f t="shared" ca="1" si="20"/>
        <v/>
      </c>
      <c r="CI17" s="118" t="str">
        <f t="shared" ca="1" si="20"/>
        <v/>
      </c>
      <c r="CJ17" s="118" t="str">
        <f t="shared" ca="1" si="20"/>
        <v/>
      </c>
      <c r="CK17" s="118" t="str">
        <f t="shared" ca="1" si="20"/>
        <v/>
      </c>
      <c r="CL17" s="118" t="str">
        <f t="shared" ca="1" si="20"/>
        <v/>
      </c>
      <c r="CM17" s="118" t="str">
        <f t="shared" ca="1" si="20"/>
        <v/>
      </c>
      <c r="CN17" s="118" t="str">
        <f t="shared" ca="1" si="20"/>
        <v/>
      </c>
      <c r="CO17" s="118" t="str">
        <f t="shared" ca="1" si="20"/>
        <v/>
      </c>
      <c r="CP17" s="118" t="str">
        <f t="shared" ca="1" si="20"/>
        <v/>
      </c>
      <c r="CQ17" s="118" t="str">
        <f t="shared" ca="1" si="20"/>
        <v/>
      </c>
      <c r="CR17" s="118" t="str">
        <f t="shared" ca="1" si="20"/>
        <v/>
      </c>
      <c r="CS17" s="118" t="str">
        <f t="shared" ca="1" si="20"/>
        <v/>
      </c>
    </row>
    <row r="18" spans="1:97" ht="15" customHeight="1" x14ac:dyDescent="0.25">
      <c r="A18" s="498"/>
      <c r="B18" s="135" t="str">
        <f t="shared" ca="1" si="10"/>
        <v/>
      </c>
      <c r="C18" s="135" t="str">
        <f t="shared" ca="1" si="5"/>
        <v/>
      </c>
      <c r="D18" s="135" t="str">
        <f t="shared" ca="1" si="5"/>
        <v/>
      </c>
      <c r="E18" s="135" t="str">
        <f t="shared" ca="1" si="5"/>
        <v/>
      </c>
      <c r="F18" s="135" t="str">
        <f t="shared" ca="1" si="5"/>
        <v/>
      </c>
      <c r="G18" s="135" t="str">
        <f t="shared" ca="1" si="5"/>
        <v/>
      </c>
      <c r="H18" s="135" t="str">
        <f t="shared" ca="1" si="5"/>
        <v/>
      </c>
      <c r="I18" s="500"/>
      <c r="J18" s="135" t="str">
        <f t="shared" ca="1" si="11"/>
        <v/>
      </c>
      <c r="K18" s="135" t="str">
        <f t="shared" ca="1" si="6"/>
        <v/>
      </c>
      <c r="L18" s="135" t="str">
        <f t="shared" ca="1" si="6"/>
        <v/>
      </c>
      <c r="M18" s="135" t="str">
        <f t="shared" ca="1" si="6"/>
        <v/>
      </c>
      <c r="N18" s="135" t="str">
        <f t="shared" ca="1" si="6"/>
        <v/>
      </c>
      <c r="O18" s="135" t="str">
        <f t="shared" ca="1" si="6"/>
        <v/>
      </c>
      <c r="P18" s="135" t="str">
        <f t="shared" ca="1" si="6"/>
        <v/>
      </c>
      <c r="Q18" s="500"/>
      <c r="R18" s="135" t="str">
        <f t="shared" ca="1" si="12"/>
        <v/>
      </c>
      <c r="S18" s="135" t="str">
        <f t="shared" ca="1" si="7"/>
        <v/>
      </c>
      <c r="T18" s="135" t="str">
        <f t="shared" ca="1" si="7"/>
        <v/>
      </c>
      <c r="U18" s="135" t="str">
        <f t="shared" ca="1" si="7"/>
        <v/>
      </c>
      <c r="V18" s="135" t="str">
        <f t="shared" ca="1" si="7"/>
        <v/>
      </c>
      <c r="W18" s="135" t="str">
        <f t="shared" ca="1" si="7"/>
        <v/>
      </c>
      <c r="X18" s="500"/>
      <c r="Y18" s="135" t="str">
        <f t="shared" ca="1" si="13"/>
        <v/>
      </c>
      <c r="Z18" s="135" t="str">
        <f t="shared" ca="1" si="8"/>
        <v/>
      </c>
      <c r="AA18" s="135" t="str">
        <f t="shared" ca="1" si="8"/>
        <v/>
      </c>
      <c r="AB18" s="135" t="str">
        <f t="shared" ca="1" si="8"/>
        <v/>
      </c>
      <c r="AC18" s="135" t="str">
        <f t="shared" ca="1" si="8"/>
        <v/>
      </c>
      <c r="AD18" s="135" t="str">
        <f t="shared" ca="1" si="8"/>
        <v/>
      </c>
      <c r="AE18" s="135" t="str">
        <f t="shared" ca="1" si="8"/>
        <v/>
      </c>
      <c r="AF18" s="500"/>
      <c r="AG18" s="135" t="str">
        <f t="shared" ca="1" si="14"/>
        <v/>
      </c>
      <c r="AH18" s="135" t="str">
        <f t="shared" ca="1" si="9"/>
        <v/>
      </c>
      <c r="AI18" s="135" t="str">
        <f t="shared" ca="1" si="9"/>
        <v/>
      </c>
      <c r="AJ18" s="135" t="str">
        <f t="shared" ca="1" si="9"/>
        <v/>
      </c>
      <c r="AK18" s="135" t="str">
        <f t="shared" ca="1" si="9"/>
        <v/>
      </c>
      <c r="AL18" s="135" t="str">
        <f t="shared" ca="1" si="9"/>
        <v/>
      </c>
      <c r="AM18" s="135" t="str">
        <f t="shared" ca="1" si="9"/>
        <v/>
      </c>
      <c r="AN18" s="135" t="str">
        <f t="shared" ca="1" si="9"/>
        <v/>
      </c>
      <c r="AO18" s="135" t="str">
        <f t="shared" ca="1" si="9"/>
        <v/>
      </c>
      <c r="AU18" s="59">
        <f>'Répartition des EC 6 Périodes'!$BH$14*2</f>
        <v>2</v>
      </c>
      <c r="AV18" s="60" t="str">
        <f>IF(AND(AV17&lt;&gt;0,AU18&lt;&gt;0),'Répartition des EC 6 Périodes'!$BN$14,"")</f>
        <v/>
      </c>
      <c r="AW18" s="59">
        <f>'Répartition des EC 6 Périodes'!$BI$14*2</f>
        <v>2</v>
      </c>
      <c r="AX18" s="60">
        <f>IF(AND(AX17&lt;&gt;0,AW18&lt;&gt;0),'Répartition des EC 6 Périodes'!$BO$14,"")</f>
        <v>0</v>
      </c>
      <c r="AY18" s="59">
        <f>'Répartition des EC 6 Périodes'!$BJ$14*2</f>
        <v>2</v>
      </c>
      <c r="AZ18" s="60">
        <f>IF(AND(AZ17&lt;&gt;0,AY18&lt;&gt;0),'Répartition des EC 6 Périodes'!$BP$14,"")</f>
        <v>0</v>
      </c>
      <c r="BA18" s="59">
        <f>'Répartition des EC 6 Périodes'!$BK$14*2</f>
        <v>2</v>
      </c>
      <c r="BB18" s="60">
        <f>IF(AND(BB17&lt;&gt;0,BA18&lt;&gt;0),'Répartition des EC 6 Périodes'!$BQ$14,"")</f>
        <v>0</v>
      </c>
      <c r="BC18" s="59">
        <f>'Répartition des EC 6 Périodes'!$BL$14*2</f>
        <v>2</v>
      </c>
      <c r="BD18" s="60">
        <f>IF(AND(BD17&lt;&gt;0,BC18&lt;&gt;0),'Répartition des EC 6 Périodes'!$BR$14,"")</f>
        <v>0</v>
      </c>
      <c r="BE18" s="59">
        <f>'Répartition des EC 6 Périodes'!$BM$14*2</f>
        <v>2</v>
      </c>
      <c r="BF18" s="60">
        <f>IF(AND(BF17&lt;&gt;0,BE18&lt;&gt;0),'Répartition des EC 6 Périodes'!$BS$14,"")</f>
        <v>0</v>
      </c>
      <c r="BJ18" s="118" t="str">
        <f t="shared" ca="1" si="21"/>
        <v/>
      </c>
      <c r="BK18" s="118" t="str">
        <f t="shared" ca="1" si="20"/>
        <v/>
      </c>
      <c r="BL18" s="118" t="str">
        <f t="shared" ca="1" si="20"/>
        <v/>
      </c>
      <c r="BM18" s="118" t="str">
        <f t="shared" ca="1" si="20"/>
        <v/>
      </c>
      <c r="BN18" s="118" t="str">
        <f t="shared" ca="1" si="20"/>
        <v/>
      </c>
      <c r="BO18" s="118" t="str">
        <f t="shared" ca="1" si="20"/>
        <v/>
      </c>
      <c r="BP18" s="118" t="str">
        <f t="shared" ca="1" si="20"/>
        <v/>
      </c>
      <c r="BQ18" s="118" t="str">
        <f t="shared" ca="1" si="20"/>
        <v/>
      </c>
      <c r="BR18" s="118" t="str">
        <f t="shared" ca="1" si="20"/>
        <v/>
      </c>
      <c r="BS18" s="118" t="str">
        <f t="shared" ca="1" si="20"/>
        <v/>
      </c>
      <c r="BT18" s="118" t="str">
        <f t="shared" ca="1" si="20"/>
        <v/>
      </c>
      <c r="BU18" s="118" t="str">
        <f t="shared" ca="1" si="20"/>
        <v/>
      </c>
      <c r="BV18" s="118" t="str">
        <f t="shared" ca="1" si="20"/>
        <v/>
      </c>
      <c r="BW18" s="118" t="str">
        <f t="shared" ca="1" si="20"/>
        <v/>
      </c>
      <c r="BX18" s="118" t="str">
        <f t="shared" ca="1" si="20"/>
        <v/>
      </c>
      <c r="BY18" s="118" t="str">
        <f t="shared" ca="1" si="20"/>
        <v/>
      </c>
      <c r="BZ18" s="118" t="str">
        <f t="shared" ca="1" si="20"/>
        <v/>
      </c>
      <c r="CA18" s="118" t="str">
        <f t="shared" ca="1" si="20"/>
        <v/>
      </c>
      <c r="CB18" s="118" t="str">
        <f t="shared" ca="1" si="20"/>
        <v/>
      </c>
      <c r="CC18" s="118" t="str">
        <f t="shared" ca="1" si="20"/>
        <v/>
      </c>
      <c r="CD18" s="118" t="str">
        <f t="shared" ca="1" si="20"/>
        <v/>
      </c>
      <c r="CE18" s="118" t="str">
        <f t="shared" ca="1" si="20"/>
        <v/>
      </c>
      <c r="CF18" s="118" t="str">
        <f t="shared" ca="1" si="20"/>
        <v/>
      </c>
      <c r="CG18" s="118" t="str">
        <f t="shared" ca="1" si="20"/>
        <v/>
      </c>
      <c r="CH18" s="118" t="str">
        <f t="shared" ca="1" si="20"/>
        <v/>
      </c>
      <c r="CI18" s="118" t="str">
        <f t="shared" ca="1" si="20"/>
        <v/>
      </c>
      <c r="CJ18" s="118" t="str">
        <f t="shared" ca="1" si="20"/>
        <v/>
      </c>
      <c r="CK18" s="118" t="str">
        <f t="shared" ca="1" si="20"/>
        <v/>
      </c>
      <c r="CL18" s="118" t="str">
        <f t="shared" ca="1" si="20"/>
        <v/>
      </c>
      <c r="CM18" s="118" t="str">
        <f t="shared" ca="1" si="20"/>
        <v/>
      </c>
      <c r="CN18" s="118" t="str">
        <f t="shared" ca="1" si="20"/>
        <v/>
      </c>
      <c r="CO18" s="118" t="str">
        <f t="shared" ca="1" si="20"/>
        <v/>
      </c>
      <c r="CP18" s="118" t="str">
        <f t="shared" ca="1" si="20"/>
        <v/>
      </c>
      <c r="CQ18" s="118" t="str">
        <f t="shared" ca="1" si="20"/>
        <v/>
      </c>
      <c r="CR18" s="118" t="str">
        <f t="shared" ca="1" si="20"/>
        <v/>
      </c>
      <c r="CS18" s="118" t="str">
        <f t="shared" ca="1" si="20"/>
        <v/>
      </c>
    </row>
    <row r="19" spans="1:97" ht="15" customHeight="1" x14ac:dyDescent="0.25">
      <c r="A19" s="497" t="s">
        <v>208</v>
      </c>
      <c r="B19" s="135" t="str">
        <f t="shared" ca="1" si="10"/>
        <v/>
      </c>
      <c r="C19" s="135" t="str">
        <f t="shared" ca="1" si="5"/>
        <v/>
      </c>
      <c r="D19" s="135" t="str">
        <f t="shared" ca="1" si="5"/>
        <v/>
      </c>
      <c r="E19" s="135" t="str">
        <f t="shared" ca="1" si="5"/>
        <v/>
      </c>
      <c r="F19" s="135" t="str">
        <f t="shared" ca="1" si="5"/>
        <v/>
      </c>
      <c r="G19" s="135" t="str">
        <f t="shared" ca="1" si="5"/>
        <v/>
      </c>
      <c r="H19" s="135" t="str">
        <f t="shared" ca="1" si="5"/>
        <v/>
      </c>
      <c r="I19" s="500"/>
      <c r="J19" s="135" t="str">
        <f t="shared" ca="1" si="11"/>
        <v/>
      </c>
      <c r="K19" s="135" t="str">
        <f t="shared" ca="1" si="6"/>
        <v/>
      </c>
      <c r="L19" s="135" t="str">
        <f t="shared" ca="1" si="6"/>
        <v/>
      </c>
      <c r="M19" s="135" t="str">
        <f t="shared" ca="1" si="6"/>
        <v/>
      </c>
      <c r="N19" s="135" t="str">
        <f t="shared" ca="1" si="6"/>
        <v/>
      </c>
      <c r="O19" s="135" t="str">
        <f t="shared" ca="1" si="6"/>
        <v/>
      </c>
      <c r="P19" s="135" t="str">
        <f t="shared" ca="1" si="6"/>
        <v/>
      </c>
      <c r="Q19" s="500"/>
      <c r="R19" s="135" t="str">
        <f t="shared" ca="1" si="12"/>
        <v/>
      </c>
      <c r="S19" s="135" t="str">
        <f t="shared" ca="1" si="7"/>
        <v/>
      </c>
      <c r="T19" s="135" t="str">
        <f t="shared" ca="1" si="7"/>
        <v/>
      </c>
      <c r="U19" s="135" t="str">
        <f t="shared" ca="1" si="7"/>
        <v/>
      </c>
      <c r="V19" s="135" t="str">
        <f t="shared" ca="1" si="7"/>
        <v/>
      </c>
      <c r="W19" s="135" t="str">
        <f t="shared" ca="1" si="7"/>
        <v/>
      </c>
      <c r="X19" s="500"/>
      <c r="Y19" s="135" t="str">
        <f t="shared" ca="1" si="13"/>
        <v/>
      </c>
      <c r="Z19" s="135" t="str">
        <f t="shared" ca="1" si="8"/>
        <v/>
      </c>
      <c r="AA19" s="135" t="str">
        <f t="shared" ca="1" si="8"/>
        <v/>
      </c>
      <c r="AB19" s="135" t="str">
        <f t="shared" ca="1" si="8"/>
        <v/>
      </c>
      <c r="AC19" s="135" t="str">
        <f t="shared" ca="1" si="8"/>
        <v/>
      </c>
      <c r="AD19" s="135" t="str">
        <f t="shared" ca="1" si="8"/>
        <v/>
      </c>
      <c r="AE19" s="135" t="str">
        <f t="shared" ca="1" si="8"/>
        <v/>
      </c>
      <c r="AF19" s="500"/>
      <c r="AG19" s="135" t="str">
        <f t="shared" ca="1" si="14"/>
        <v/>
      </c>
      <c r="AH19" s="135" t="str">
        <f t="shared" ca="1" si="9"/>
        <v/>
      </c>
      <c r="AI19" s="135" t="str">
        <f t="shared" ca="1" si="9"/>
        <v/>
      </c>
      <c r="AJ19" s="135" t="str">
        <f t="shared" ca="1" si="9"/>
        <v/>
      </c>
      <c r="AK19" s="135" t="str">
        <f t="shared" ca="1" si="9"/>
        <v/>
      </c>
      <c r="AL19" s="135" t="str">
        <f t="shared" ca="1" si="9"/>
        <v/>
      </c>
      <c r="AM19" s="135" t="str">
        <f t="shared" ca="1" si="9"/>
        <v/>
      </c>
      <c r="AN19" s="135" t="str">
        <f t="shared" ca="1" si="9"/>
        <v/>
      </c>
      <c r="AO19" s="135" t="str">
        <f t="shared" ca="1" si="9"/>
        <v/>
      </c>
      <c r="AZ19" s="60"/>
      <c r="BA19" s="60"/>
      <c r="BB19" s="60"/>
      <c r="BC19" s="60"/>
      <c r="BD19" s="60"/>
      <c r="BE19" s="60"/>
      <c r="BF19" s="60"/>
      <c r="BJ19" s="118" t="str">
        <f t="shared" ca="1" si="21"/>
        <v/>
      </c>
      <c r="BK19" s="118" t="str">
        <f t="shared" ca="1" si="20"/>
        <v/>
      </c>
      <c r="BL19" s="118" t="str">
        <f t="shared" ca="1" si="20"/>
        <v/>
      </c>
      <c r="BM19" s="118" t="str">
        <f t="shared" ca="1" si="20"/>
        <v/>
      </c>
      <c r="BN19" s="118" t="str">
        <f t="shared" ca="1" si="20"/>
        <v/>
      </c>
      <c r="BO19" s="118" t="str">
        <f t="shared" ca="1" si="20"/>
        <v/>
      </c>
      <c r="BP19" s="118" t="str">
        <f t="shared" ca="1" si="20"/>
        <v/>
      </c>
      <c r="BQ19" s="118" t="str">
        <f t="shared" ca="1" si="20"/>
        <v/>
      </c>
      <c r="BR19" s="118" t="str">
        <f t="shared" ca="1" si="20"/>
        <v/>
      </c>
      <c r="BS19" s="118" t="str">
        <f t="shared" ca="1" si="20"/>
        <v/>
      </c>
      <c r="BT19" s="118" t="str">
        <f t="shared" ca="1" si="20"/>
        <v/>
      </c>
      <c r="BU19" s="118" t="str">
        <f t="shared" ca="1" si="20"/>
        <v/>
      </c>
      <c r="BV19" s="118" t="str">
        <f t="shared" ca="1" si="20"/>
        <v/>
      </c>
      <c r="BW19" s="118" t="str">
        <f t="shared" ca="1" si="20"/>
        <v/>
      </c>
      <c r="BX19" s="118" t="str">
        <f t="shared" ca="1" si="20"/>
        <v/>
      </c>
      <c r="BY19" s="118" t="str">
        <f t="shared" ca="1" si="20"/>
        <v/>
      </c>
      <c r="BZ19" s="118" t="str">
        <f t="shared" ca="1" si="20"/>
        <v/>
      </c>
      <c r="CA19" s="118" t="str">
        <f t="shared" ca="1" si="20"/>
        <v/>
      </c>
      <c r="CB19" s="118" t="str">
        <f t="shared" ca="1" si="20"/>
        <v/>
      </c>
      <c r="CC19" s="118" t="str">
        <f t="shared" ca="1" si="20"/>
        <v/>
      </c>
      <c r="CD19" s="118" t="str">
        <f t="shared" ca="1" si="20"/>
        <v/>
      </c>
      <c r="CE19" s="118" t="str">
        <f t="shared" ca="1" si="20"/>
        <v/>
      </c>
      <c r="CF19" s="118" t="str">
        <f t="shared" ca="1" si="20"/>
        <v/>
      </c>
      <c r="CG19" s="118" t="str">
        <f t="shared" ca="1" si="20"/>
        <v/>
      </c>
      <c r="CH19" s="118" t="str">
        <f t="shared" ca="1" si="20"/>
        <v/>
      </c>
      <c r="CI19" s="118" t="str">
        <f t="shared" ca="1" si="20"/>
        <v/>
      </c>
      <c r="CJ19" s="118" t="str">
        <f t="shared" ca="1" si="20"/>
        <v/>
      </c>
      <c r="CK19" s="118" t="str">
        <f t="shared" ca="1" si="20"/>
        <v/>
      </c>
      <c r="CL19" s="118" t="str">
        <f t="shared" ca="1" si="20"/>
        <v/>
      </c>
      <c r="CM19" s="118" t="str">
        <f t="shared" ca="1" si="20"/>
        <v/>
      </c>
      <c r="CN19" s="118" t="str">
        <f t="shared" ca="1" si="20"/>
        <v/>
      </c>
      <c r="CO19" s="118" t="str">
        <f t="shared" ca="1" si="20"/>
        <v/>
      </c>
      <c r="CP19" s="118" t="str">
        <f t="shared" ca="1" si="20"/>
        <v/>
      </c>
      <c r="CQ19" s="118" t="str">
        <f t="shared" ca="1" si="20"/>
        <v/>
      </c>
      <c r="CR19" s="118" t="str">
        <f t="shared" ca="1" si="20"/>
        <v/>
      </c>
      <c r="CS19" s="118" t="str">
        <f t="shared" ca="1" si="20"/>
        <v/>
      </c>
    </row>
    <row r="20" spans="1:97" ht="15" customHeight="1" x14ac:dyDescent="0.25">
      <c r="A20" s="498"/>
      <c r="B20" s="135" t="str">
        <f t="shared" ca="1" si="10"/>
        <v/>
      </c>
      <c r="C20" s="135" t="str">
        <f t="shared" ca="1" si="10"/>
        <v/>
      </c>
      <c r="D20" s="135" t="str">
        <f t="shared" ca="1" si="10"/>
        <v/>
      </c>
      <c r="E20" s="135" t="str">
        <f t="shared" ca="1" si="10"/>
        <v/>
      </c>
      <c r="F20" s="135" t="str">
        <f t="shared" ca="1" si="10"/>
        <v/>
      </c>
      <c r="G20" s="135" t="str">
        <f t="shared" ca="1" si="10"/>
        <v/>
      </c>
      <c r="H20" s="135" t="str">
        <f t="shared" ca="1" si="10"/>
        <v/>
      </c>
      <c r="I20" s="500"/>
      <c r="J20" s="135" t="str">
        <f t="shared" ca="1" si="11"/>
        <v/>
      </c>
      <c r="K20" s="135" t="str">
        <f t="shared" ca="1" si="11"/>
        <v/>
      </c>
      <c r="L20" s="135" t="str">
        <f t="shared" ca="1" si="11"/>
        <v/>
      </c>
      <c r="M20" s="135" t="str">
        <f t="shared" ca="1" si="11"/>
        <v/>
      </c>
      <c r="N20" s="135" t="str">
        <f t="shared" ca="1" si="11"/>
        <v/>
      </c>
      <c r="O20" s="135" t="str">
        <f t="shared" ca="1" si="11"/>
        <v/>
      </c>
      <c r="P20" s="135" t="str">
        <f t="shared" ca="1" si="11"/>
        <v/>
      </c>
      <c r="Q20" s="500"/>
      <c r="R20" s="135" t="str">
        <f t="shared" ca="1" si="12"/>
        <v/>
      </c>
      <c r="S20" s="135" t="str">
        <f t="shared" ca="1" si="12"/>
        <v/>
      </c>
      <c r="T20" s="135" t="str">
        <f t="shared" ca="1" si="12"/>
        <v/>
      </c>
      <c r="U20" s="135" t="str">
        <f t="shared" ca="1" si="12"/>
        <v/>
      </c>
      <c r="V20" s="135" t="str">
        <f t="shared" ca="1" si="12"/>
        <v/>
      </c>
      <c r="W20" s="135" t="str">
        <f t="shared" ca="1" si="12"/>
        <v/>
      </c>
      <c r="X20" s="500"/>
      <c r="Y20" s="135" t="str">
        <f t="shared" ca="1" si="13"/>
        <v/>
      </c>
      <c r="Z20" s="135" t="str">
        <f t="shared" ca="1" si="13"/>
        <v/>
      </c>
      <c r="AA20" s="135" t="str">
        <f t="shared" ca="1" si="13"/>
        <v/>
      </c>
      <c r="AB20" s="135" t="str">
        <f t="shared" ca="1" si="13"/>
        <v/>
      </c>
      <c r="AC20" s="135" t="str">
        <f t="shared" ca="1" si="13"/>
        <v/>
      </c>
      <c r="AD20" s="135" t="str">
        <f t="shared" ca="1" si="13"/>
        <v/>
      </c>
      <c r="AE20" s="135" t="str">
        <f t="shared" ca="1" si="13"/>
        <v/>
      </c>
      <c r="AF20" s="500"/>
      <c r="AG20" s="135" t="str">
        <f t="shared" ca="1" si="14"/>
        <v/>
      </c>
      <c r="AH20" s="135" t="str">
        <f t="shared" ca="1" si="14"/>
        <v/>
      </c>
      <c r="AI20" s="135" t="str">
        <f t="shared" ca="1" si="14"/>
        <v/>
      </c>
      <c r="AJ20" s="135" t="str">
        <f t="shared" ca="1" si="14"/>
        <v/>
      </c>
      <c r="AK20" s="135" t="str">
        <f t="shared" ca="1" si="14"/>
        <v/>
      </c>
      <c r="AL20" s="135" t="str">
        <f t="shared" ca="1" si="14"/>
        <v/>
      </c>
      <c r="AM20" s="135" t="str">
        <f t="shared" ca="1" si="14"/>
        <v/>
      </c>
      <c r="AN20" s="135" t="str">
        <f t="shared" ca="1" si="14"/>
        <v/>
      </c>
      <c r="AO20" s="135" t="str">
        <f t="shared" ca="1" si="14"/>
        <v/>
      </c>
      <c r="AV20" s="60">
        <f>'Répartition des EC 6 Périodes'!$BB$15</f>
        <v>0</v>
      </c>
      <c r="AX20" s="60" t="str">
        <f>IF('Répartition des EC 6 Périodes'!$BC$15&lt;&gt;0,AV20+'Répartition des EC 6 Périodes'!$BC$15,"")</f>
        <v/>
      </c>
      <c r="AZ20" s="60" t="str">
        <f>IF('Répartition des EC 6 Périodes'!$BD$15&lt;&gt;0,AX20+'Répartition des EC 6 Périodes'!$BD$15,"")</f>
        <v/>
      </c>
      <c r="BA20" s="60"/>
      <c r="BB20" s="60" t="str">
        <f>IF('Répartition des EC 6 Périodes'!$BE$15&lt;&gt;0,AZ20+'Répartition des EC 6 Périodes'!$BE$15,"")</f>
        <v/>
      </c>
      <c r="BC20" s="60"/>
      <c r="BD20" s="60" t="str">
        <f>IF('Répartition des EC 6 Périodes'!$BF$15&lt;&gt;0,BB20+'Répartition des EC 6 Périodes'!$BF$15,"")</f>
        <v/>
      </c>
      <c r="BE20" s="60"/>
      <c r="BF20" s="60" t="str">
        <f>IF('Répartition des EC 6 Périodes'!$BG$15&lt;&gt;0,BD20+'Répartition des EC 6 Périodes'!$BG$15,"")</f>
        <v/>
      </c>
      <c r="BI20" s="115" t="s">
        <v>200</v>
      </c>
      <c r="BJ20" s="118" t="str">
        <f ca="1">IFERROR(LEFT(INDIRECT("l(-5)c"&amp;TEXT(46+2*BJ10,"##"),FALSE)&amp;"        ",8),"")</f>
        <v xml:space="preserve">        </v>
      </c>
      <c r="BK20" s="118" t="str">
        <f t="shared" ref="BK20:CS20" ca="1" si="22">IFERROR(LEFT(INDIRECT("l(-5)c"&amp;TEXT(46+2*BK10,"##"),FALSE)&amp;"        ",8),"")</f>
        <v xml:space="preserve">        </v>
      </c>
      <c r="BL20" s="118" t="str">
        <f t="shared" ca="1" si="22"/>
        <v xml:space="preserve">        </v>
      </c>
      <c r="BM20" s="118" t="str">
        <f t="shared" ca="1" si="22"/>
        <v xml:space="preserve">        </v>
      </c>
      <c r="BN20" s="118" t="str">
        <f t="shared" ca="1" si="22"/>
        <v xml:space="preserve">        </v>
      </c>
      <c r="BO20" s="118" t="str">
        <f t="shared" ca="1" si="22"/>
        <v xml:space="preserve">        </v>
      </c>
      <c r="BP20" s="118" t="str">
        <f t="shared" ca="1" si="22"/>
        <v xml:space="preserve">        </v>
      </c>
      <c r="BQ20" s="118" t="str">
        <f t="shared" ca="1" si="22"/>
        <v xml:space="preserve">        </v>
      </c>
      <c r="BR20" s="118" t="str">
        <f t="shared" ca="1" si="22"/>
        <v xml:space="preserve">        </v>
      </c>
      <c r="BS20" s="118" t="str">
        <f t="shared" ca="1" si="22"/>
        <v xml:space="preserve">        </v>
      </c>
      <c r="BT20" s="118" t="str">
        <f t="shared" ca="1" si="22"/>
        <v xml:space="preserve">        </v>
      </c>
      <c r="BU20" s="118" t="str">
        <f t="shared" ca="1" si="22"/>
        <v xml:space="preserve">        </v>
      </c>
      <c r="BV20" s="118" t="str">
        <f t="shared" ca="1" si="22"/>
        <v xml:space="preserve">        </v>
      </c>
      <c r="BW20" s="118" t="str">
        <f t="shared" ca="1" si="22"/>
        <v xml:space="preserve">        </v>
      </c>
      <c r="BX20" s="118" t="str">
        <f t="shared" ca="1" si="22"/>
        <v xml:space="preserve">        </v>
      </c>
      <c r="BY20" s="118" t="str">
        <f t="shared" ca="1" si="22"/>
        <v xml:space="preserve">        </v>
      </c>
      <c r="BZ20" s="118" t="str">
        <f t="shared" ca="1" si="22"/>
        <v xml:space="preserve">        </v>
      </c>
      <c r="CA20" s="118" t="str">
        <f t="shared" ca="1" si="22"/>
        <v xml:space="preserve">        </v>
      </c>
      <c r="CB20" s="118" t="str">
        <f t="shared" ca="1" si="22"/>
        <v xml:space="preserve">        </v>
      </c>
      <c r="CC20" s="118" t="str">
        <f t="shared" ca="1" si="22"/>
        <v xml:space="preserve">        </v>
      </c>
      <c r="CD20" s="118" t="str">
        <f t="shared" ca="1" si="22"/>
        <v xml:space="preserve">        </v>
      </c>
      <c r="CE20" s="118" t="str">
        <f t="shared" ca="1" si="22"/>
        <v xml:space="preserve">        </v>
      </c>
      <c r="CF20" s="118" t="str">
        <f t="shared" ca="1" si="22"/>
        <v xml:space="preserve">        </v>
      </c>
      <c r="CG20" s="118" t="str">
        <f t="shared" ca="1" si="22"/>
        <v xml:space="preserve">        </v>
      </c>
      <c r="CH20" s="118" t="str">
        <f t="shared" ca="1" si="22"/>
        <v xml:space="preserve">        </v>
      </c>
      <c r="CI20" s="118" t="str">
        <f t="shared" ca="1" si="22"/>
        <v xml:space="preserve">        </v>
      </c>
      <c r="CJ20" s="118" t="str">
        <f t="shared" ca="1" si="22"/>
        <v xml:space="preserve">        </v>
      </c>
      <c r="CK20" s="118" t="str">
        <f t="shared" ca="1" si="22"/>
        <v xml:space="preserve">        </v>
      </c>
      <c r="CL20" s="118" t="str">
        <f t="shared" ca="1" si="22"/>
        <v xml:space="preserve">        </v>
      </c>
      <c r="CM20" s="118" t="str">
        <f t="shared" ca="1" si="22"/>
        <v xml:space="preserve">        </v>
      </c>
      <c r="CN20" s="118" t="str">
        <f t="shared" ca="1" si="22"/>
        <v xml:space="preserve">        </v>
      </c>
      <c r="CO20" s="118" t="str">
        <f t="shared" ca="1" si="22"/>
        <v xml:space="preserve">        </v>
      </c>
      <c r="CP20" s="118" t="str">
        <f t="shared" ca="1" si="22"/>
        <v xml:space="preserve">        </v>
      </c>
      <c r="CQ20" s="118" t="str">
        <f t="shared" ca="1" si="22"/>
        <v xml:space="preserve">        </v>
      </c>
      <c r="CR20" s="118" t="str">
        <f t="shared" ca="1" si="22"/>
        <v xml:space="preserve">        </v>
      </c>
      <c r="CS20" s="118" t="str">
        <f t="shared" ca="1" si="22"/>
        <v xml:space="preserve">        </v>
      </c>
    </row>
    <row r="21" spans="1:97" ht="15" customHeight="1" x14ac:dyDescent="0.25">
      <c r="A21" s="497" t="s">
        <v>209</v>
      </c>
      <c r="B21" s="135" t="str">
        <f t="shared" ca="1" si="10"/>
        <v/>
      </c>
      <c r="C21" s="135" t="str">
        <f t="shared" ca="1" si="10"/>
        <v/>
      </c>
      <c r="D21" s="135" t="str">
        <f t="shared" ca="1" si="10"/>
        <v/>
      </c>
      <c r="E21" s="135" t="str">
        <f t="shared" ca="1" si="10"/>
        <v/>
      </c>
      <c r="F21" s="135" t="str">
        <f t="shared" ca="1" si="10"/>
        <v/>
      </c>
      <c r="G21" s="135" t="str">
        <f t="shared" ca="1" si="10"/>
        <v/>
      </c>
      <c r="H21" s="135" t="str">
        <f t="shared" ca="1" si="10"/>
        <v/>
      </c>
      <c r="I21" s="500"/>
      <c r="J21" s="135" t="str">
        <f t="shared" ca="1" si="11"/>
        <v/>
      </c>
      <c r="K21" s="135" t="str">
        <f t="shared" ca="1" si="11"/>
        <v/>
      </c>
      <c r="L21" s="135" t="str">
        <f t="shared" ca="1" si="11"/>
        <v/>
      </c>
      <c r="M21" s="135" t="str">
        <f t="shared" ca="1" si="11"/>
        <v/>
      </c>
      <c r="N21" s="135" t="str">
        <f t="shared" ca="1" si="11"/>
        <v/>
      </c>
      <c r="O21" s="135" t="str">
        <f t="shared" ca="1" si="11"/>
        <v/>
      </c>
      <c r="P21" s="135" t="str">
        <f t="shared" ca="1" si="11"/>
        <v/>
      </c>
      <c r="Q21" s="500"/>
      <c r="R21" s="135" t="str">
        <f t="shared" ca="1" si="12"/>
        <v/>
      </c>
      <c r="S21" s="135" t="str">
        <f t="shared" ca="1" si="12"/>
        <v/>
      </c>
      <c r="T21" s="135" t="str">
        <f t="shared" ca="1" si="12"/>
        <v/>
      </c>
      <c r="U21" s="135" t="str">
        <f t="shared" ca="1" si="12"/>
        <v/>
      </c>
      <c r="V21" s="135" t="str">
        <f t="shared" ca="1" si="12"/>
        <v/>
      </c>
      <c r="W21" s="135" t="str">
        <f t="shared" ca="1" si="12"/>
        <v/>
      </c>
      <c r="X21" s="500"/>
      <c r="Y21" s="135" t="str">
        <f t="shared" ca="1" si="13"/>
        <v/>
      </c>
      <c r="Z21" s="135" t="str">
        <f t="shared" ca="1" si="13"/>
        <v/>
      </c>
      <c r="AA21" s="135" t="str">
        <f t="shared" ca="1" si="13"/>
        <v/>
      </c>
      <c r="AB21" s="135" t="str">
        <f t="shared" ca="1" si="13"/>
        <v/>
      </c>
      <c r="AC21" s="135" t="str">
        <f t="shared" ca="1" si="13"/>
        <v/>
      </c>
      <c r="AD21" s="135" t="str">
        <f t="shared" ca="1" si="13"/>
        <v/>
      </c>
      <c r="AE21" s="135" t="str">
        <f t="shared" ca="1" si="13"/>
        <v/>
      </c>
      <c r="AF21" s="500"/>
      <c r="AG21" s="135" t="str">
        <f t="shared" ca="1" si="14"/>
        <v/>
      </c>
      <c r="AH21" s="135" t="str">
        <f t="shared" ca="1" si="14"/>
        <v/>
      </c>
      <c r="AI21" s="135" t="str">
        <f t="shared" ca="1" si="14"/>
        <v/>
      </c>
      <c r="AJ21" s="135" t="str">
        <f t="shared" ca="1" si="14"/>
        <v/>
      </c>
      <c r="AK21" s="135" t="str">
        <f t="shared" ca="1" si="14"/>
        <v/>
      </c>
      <c r="AL21" s="135" t="str">
        <f t="shared" ca="1" si="14"/>
        <v/>
      </c>
      <c r="AM21" s="135" t="str">
        <f t="shared" ca="1" si="14"/>
        <v/>
      </c>
      <c r="AN21" s="135" t="str">
        <f t="shared" ca="1" si="14"/>
        <v/>
      </c>
      <c r="AO21" s="135" t="str">
        <f t="shared" ca="1" si="14"/>
        <v/>
      </c>
      <c r="AU21" s="59">
        <f>'Répartition des EC 6 Périodes'!$BH$15*2</f>
        <v>2</v>
      </c>
      <c r="AV21" s="60" t="str">
        <f>IF(AND(AV20&lt;&gt;0,AU21&lt;&gt;0),'Répartition des EC 6 Périodes'!$BN$15,"")</f>
        <v/>
      </c>
      <c r="AW21" s="59">
        <f>'Répartition des EC 6 Périodes'!$BI$15*2</f>
        <v>2</v>
      </c>
      <c r="AX21" s="60">
        <f>IF(AND(AX20&lt;&gt;0,AW21&lt;&gt;0),'Répartition des EC 6 Périodes'!$BO$15,"")</f>
        <v>0</v>
      </c>
      <c r="AY21" s="59">
        <f>'Répartition des EC 6 Périodes'!$BJ$15*2</f>
        <v>2</v>
      </c>
      <c r="AZ21" s="60">
        <f>IF(AND(AZ20&lt;&gt;0,AY21&lt;&gt;0),'Répartition des EC 6 Périodes'!$BP$15,"")</f>
        <v>0</v>
      </c>
      <c r="BA21" s="59">
        <f>'Répartition des EC 6 Périodes'!$BK$15*2</f>
        <v>2</v>
      </c>
      <c r="BB21" s="60">
        <f>IF(AND(BB20&lt;&gt;0,BA21&lt;&gt;0),'Répartition des EC 6 Périodes'!$BQ$15,"")</f>
        <v>0</v>
      </c>
      <c r="BC21" s="59">
        <f>'Répartition des EC 6 Périodes'!$BL$15*2</f>
        <v>2</v>
      </c>
      <c r="BD21" s="60">
        <f>IF(AND(BD20&lt;&gt;0,BC21&lt;&gt;0),'Répartition des EC 6 Périodes'!$BR$15,"")</f>
        <v>0</v>
      </c>
      <c r="BE21" s="59">
        <f>'Répartition des EC 6 Périodes'!$BM$15*2</f>
        <v>2</v>
      </c>
      <c r="BF21" s="60">
        <f>IF(AND(BF20&lt;&gt;0,BE21&lt;&gt;0),'Répartition des EC 6 Périodes'!$BS$15,"")</f>
        <v>0</v>
      </c>
      <c r="BJ21" s="118" t="str">
        <f ca="1">IFERROR(IF(ROW()-19&lt;=INDIRECT("l15c"&amp;TEXT(45+2*BJ$10,"##"),FALSE),BJ20,""),"")</f>
        <v xml:space="preserve">        </v>
      </c>
      <c r="BK21" s="118" t="str">
        <f t="shared" ref="BK21:CS27" ca="1" si="23">IFERROR(IF(ROW()-19&lt;=INDIRECT("l15c"&amp;TEXT(45+2*BK$10,"##"),FALSE),BK20,""),"")</f>
        <v xml:space="preserve">        </v>
      </c>
      <c r="BL21" s="118" t="str">
        <f t="shared" ca="1" si="23"/>
        <v xml:space="preserve">        </v>
      </c>
      <c r="BM21" s="118" t="str">
        <f t="shared" ca="1" si="23"/>
        <v xml:space="preserve">        </v>
      </c>
      <c r="BN21" s="118" t="str">
        <f t="shared" ca="1" si="23"/>
        <v xml:space="preserve">        </v>
      </c>
      <c r="BO21" s="118" t="str">
        <f t="shared" ca="1" si="23"/>
        <v xml:space="preserve">        </v>
      </c>
      <c r="BP21" s="118" t="str">
        <f t="shared" ca="1" si="23"/>
        <v xml:space="preserve">        </v>
      </c>
      <c r="BQ21" s="118" t="str">
        <f t="shared" ca="1" si="23"/>
        <v xml:space="preserve">        </v>
      </c>
      <c r="BR21" s="118" t="str">
        <f t="shared" ca="1" si="23"/>
        <v xml:space="preserve">        </v>
      </c>
      <c r="BS21" s="118" t="str">
        <f t="shared" ca="1" si="23"/>
        <v xml:space="preserve">        </v>
      </c>
      <c r="BT21" s="118" t="str">
        <f t="shared" ca="1" si="23"/>
        <v xml:space="preserve">        </v>
      </c>
      <c r="BU21" s="118" t="str">
        <f t="shared" ca="1" si="23"/>
        <v xml:space="preserve">        </v>
      </c>
      <c r="BV21" s="118" t="str">
        <f t="shared" ca="1" si="23"/>
        <v xml:space="preserve">        </v>
      </c>
      <c r="BW21" s="118" t="str">
        <f t="shared" ca="1" si="23"/>
        <v xml:space="preserve">        </v>
      </c>
      <c r="BX21" s="118" t="str">
        <f t="shared" ca="1" si="23"/>
        <v xml:space="preserve">        </v>
      </c>
      <c r="BY21" s="118" t="str">
        <f t="shared" ca="1" si="23"/>
        <v xml:space="preserve">        </v>
      </c>
      <c r="BZ21" s="118" t="str">
        <f t="shared" ca="1" si="23"/>
        <v xml:space="preserve">        </v>
      </c>
      <c r="CA21" s="118" t="str">
        <f t="shared" ca="1" si="23"/>
        <v xml:space="preserve">        </v>
      </c>
      <c r="CB21" s="118" t="str">
        <f t="shared" ca="1" si="23"/>
        <v xml:space="preserve">        </v>
      </c>
      <c r="CC21" s="118" t="str">
        <f t="shared" ca="1" si="23"/>
        <v xml:space="preserve">        </v>
      </c>
      <c r="CD21" s="118" t="str">
        <f t="shared" ca="1" si="23"/>
        <v xml:space="preserve">        </v>
      </c>
      <c r="CE21" s="118" t="str">
        <f t="shared" ca="1" si="23"/>
        <v xml:space="preserve">        </v>
      </c>
      <c r="CF21" s="118" t="str">
        <f t="shared" ca="1" si="23"/>
        <v xml:space="preserve">        </v>
      </c>
      <c r="CG21" s="118" t="str">
        <f t="shared" ca="1" si="23"/>
        <v xml:space="preserve">        </v>
      </c>
      <c r="CH21" s="118" t="str">
        <f t="shared" ca="1" si="23"/>
        <v xml:space="preserve">        </v>
      </c>
      <c r="CI21" s="118" t="str">
        <f t="shared" ca="1" si="23"/>
        <v xml:space="preserve">        </v>
      </c>
      <c r="CJ21" s="118" t="str">
        <f t="shared" ca="1" si="23"/>
        <v xml:space="preserve">        </v>
      </c>
      <c r="CK21" s="118" t="str">
        <f t="shared" ca="1" si="23"/>
        <v xml:space="preserve">        </v>
      </c>
      <c r="CL21" s="118" t="str">
        <f t="shared" ca="1" si="23"/>
        <v xml:space="preserve">        </v>
      </c>
      <c r="CM21" s="118" t="str">
        <f t="shared" ca="1" si="23"/>
        <v xml:space="preserve">        </v>
      </c>
      <c r="CN21" s="118" t="str">
        <f t="shared" ca="1" si="23"/>
        <v xml:space="preserve">        </v>
      </c>
      <c r="CO21" s="118" t="str">
        <f t="shared" ca="1" si="23"/>
        <v xml:space="preserve">        </v>
      </c>
      <c r="CP21" s="118" t="str">
        <f t="shared" ca="1" si="23"/>
        <v xml:space="preserve">        </v>
      </c>
      <c r="CQ21" s="118" t="str">
        <f t="shared" ca="1" si="23"/>
        <v xml:space="preserve">        </v>
      </c>
      <c r="CR21" s="118" t="str">
        <f t="shared" ca="1" si="23"/>
        <v xml:space="preserve">        </v>
      </c>
      <c r="CS21" s="118" t="str">
        <f t="shared" ca="1" si="23"/>
        <v xml:space="preserve">        </v>
      </c>
    </row>
    <row r="22" spans="1:97" ht="15" customHeight="1" x14ac:dyDescent="0.25">
      <c r="A22" s="498"/>
      <c r="B22" s="135" t="str">
        <f t="shared" ca="1" si="10"/>
        <v/>
      </c>
      <c r="C22" s="135" t="str">
        <f t="shared" ca="1" si="10"/>
        <v/>
      </c>
      <c r="D22" s="135" t="str">
        <f t="shared" ca="1" si="10"/>
        <v/>
      </c>
      <c r="E22" s="135" t="str">
        <f t="shared" ca="1" si="10"/>
        <v/>
      </c>
      <c r="F22" s="135" t="str">
        <f t="shared" ca="1" si="10"/>
        <v/>
      </c>
      <c r="G22" s="135" t="str">
        <f t="shared" ca="1" si="10"/>
        <v/>
      </c>
      <c r="H22" s="135" t="str">
        <f t="shared" ca="1" si="10"/>
        <v/>
      </c>
      <c r="I22" s="500"/>
      <c r="J22" s="135" t="str">
        <f t="shared" ca="1" si="11"/>
        <v/>
      </c>
      <c r="K22" s="135" t="str">
        <f t="shared" ca="1" si="11"/>
        <v/>
      </c>
      <c r="L22" s="135" t="str">
        <f t="shared" ca="1" si="11"/>
        <v/>
      </c>
      <c r="M22" s="135" t="str">
        <f t="shared" ca="1" si="11"/>
        <v/>
      </c>
      <c r="N22" s="135" t="str">
        <f t="shared" ca="1" si="11"/>
        <v/>
      </c>
      <c r="O22" s="135" t="str">
        <f t="shared" ca="1" si="11"/>
        <v/>
      </c>
      <c r="P22" s="135" t="str">
        <f t="shared" ca="1" si="11"/>
        <v/>
      </c>
      <c r="Q22" s="500"/>
      <c r="R22" s="135" t="str">
        <f t="shared" ca="1" si="12"/>
        <v/>
      </c>
      <c r="S22" s="135" t="str">
        <f t="shared" ca="1" si="12"/>
        <v/>
      </c>
      <c r="T22" s="135" t="str">
        <f t="shared" ca="1" si="12"/>
        <v/>
      </c>
      <c r="U22" s="135" t="str">
        <f t="shared" ca="1" si="12"/>
        <v/>
      </c>
      <c r="V22" s="135" t="str">
        <f t="shared" ca="1" si="12"/>
        <v/>
      </c>
      <c r="W22" s="135" t="str">
        <f t="shared" ca="1" si="12"/>
        <v/>
      </c>
      <c r="X22" s="500"/>
      <c r="Y22" s="135" t="str">
        <f t="shared" ca="1" si="13"/>
        <v/>
      </c>
      <c r="Z22" s="135" t="str">
        <f t="shared" ca="1" si="13"/>
        <v/>
      </c>
      <c r="AA22" s="135" t="str">
        <f t="shared" ca="1" si="13"/>
        <v/>
      </c>
      <c r="AB22" s="135" t="str">
        <f t="shared" ca="1" si="13"/>
        <v/>
      </c>
      <c r="AC22" s="135" t="str">
        <f t="shared" ca="1" si="13"/>
        <v/>
      </c>
      <c r="AD22" s="135" t="str">
        <f t="shared" ca="1" si="13"/>
        <v/>
      </c>
      <c r="AE22" s="135" t="str">
        <f t="shared" ca="1" si="13"/>
        <v/>
      </c>
      <c r="AF22" s="500"/>
      <c r="AG22" s="135" t="str">
        <f t="shared" ca="1" si="14"/>
        <v/>
      </c>
      <c r="AH22" s="135" t="str">
        <f t="shared" ca="1" si="14"/>
        <v/>
      </c>
      <c r="AI22" s="135" t="str">
        <f t="shared" ca="1" si="14"/>
        <v/>
      </c>
      <c r="AJ22" s="135" t="str">
        <f t="shared" ca="1" si="14"/>
        <v/>
      </c>
      <c r="AK22" s="135" t="str">
        <f t="shared" ca="1" si="14"/>
        <v/>
      </c>
      <c r="AL22" s="135" t="str">
        <f t="shared" ca="1" si="14"/>
        <v/>
      </c>
      <c r="AM22" s="135" t="str">
        <f t="shared" ca="1" si="14"/>
        <v/>
      </c>
      <c r="AN22" s="135" t="str">
        <f t="shared" ca="1" si="14"/>
        <v/>
      </c>
      <c r="AO22" s="135" t="str">
        <f t="shared" ca="1" si="14"/>
        <v/>
      </c>
      <c r="BJ22" s="118" t="str">
        <f t="shared" ref="BJ22:BJ27" ca="1" si="24">IFERROR(IF(ROW()-19&lt;=INDIRECT("l15c"&amp;TEXT(45+2*BJ$10,"##"),FALSE),BJ21,""),"")</f>
        <v/>
      </c>
      <c r="BK22" s="118" t="str">
        <f t="shared" ca="1" si="23"/>
        <v/>
      </c>
      <c r="BL22" s="118" t="str">
        <f t="shared" ca="1" si="23"/>
        <v/>
      </c>
      <c r="BM22" s="118" t="str">
        <f t="shared" ca="1" si="23"/>
        <v/>
      </c>
      <c r="BN22" s="118" t="str">
        <f t="shared" ca="1" si="23"/>
        <v/>
      </c>
      <c r="BO22" s="118" t="str">
        <f t="shared" ca="1" si="23"/>
        <v/>
      </c>
      <c r="BP22" s="118" t="str">
        <f t="shared" ca="1" si="23"/>
        <v/>
      </c>
      <c r="BQ22" s="118" t="str">
        <f t="shared" ca="1" si="23"/>
        <v/>
      </c>
      <c r="BR22" s="118" t="str">
        <f t="shared" ca="1" si="23"/>
        <v/>
      </c>
      <c r="BS22" s="118" t="str">
        <f t="shared" ca="1" si="23"/>
        <v/>
      </c>
      <c r="BT22" s="118" t="str">
        <f t="shared" ca="1" si="23"/>
        <v/>
      </c>
      <c r="BU22" s="118" t="str">
        <f t="shared" ca="1" si="23"/>
        <v/>
      </c>
      <c r="BV22" s="118" t="str">
        <f t="shared" ca="1" si="23"/>
        <v/>
      </c>
      <c r="BW22" s="118" t="str">
        <f t="shared" ca="1" si="23"/>
        <v/>
      </c>
      <c r="BX22" s="118" t="str">
        <f t="shared" ca="1" si="23"/>
        <v/>
      </c>
      <c r="BY22" s="118" t="str">
        <f t="shared" ca="1" si="23"/>
        <v/>
      </c>
      <c r="BZ22" s="118" t="str">
        <f t="shared" ca="1" si="23"/>
        <v/>
      </c>
      <c r="CA22" s="118" t="str">
        <f t="shared" ca="1" si="23"/>
        <v/>
      </c>
      <c r="CB22" s="118" t="str">
        <f t="shared" ca="1" si="23"/>
        <v/>
      </c>
      <c r="CC22" s="118" t="str">
        <f t="shared" ca="1" si="23"/>
        <v/>
      </c>
      <c r="CD22" s="118" t="str">
        <f t="shared" ca="1" si="23"/>
        <v/>
      </c>
      <c r="CE22" s="118" t="str">
        <f t="shared" ca="1" si="23"/>
        <v/>
      </c>
      <c r="CF22" s="118" t="str">
        <f t="shared" ca="1" si="23"/>
        <v/>
      </c>
      <c r="CG22" s="118" t="str">
        <f t="shared" ca="1" si="23"/>
        <v/>
      </c>
      <c r="CH22" s="118" t="str">
        <f t="shared" ca="1" si="23"/>
        <v/>
      </c>
      <c r="CI22" s="118" t="str">
        <f t="shared" ca="1" si="23"/>
        <v/>
      </c>
      <c r="CJ22" s="118" t="str">
        <f t="shared" ca="1" si="23"/>
        <v/>
      </c>
      <c r="CK22" s="118" t="str">
        <f t="shared" ca="1" si="23"/>
        <v/>
      </c>
      <c r="CL22" s="118" t="str">
        <f t="shared" ca="1" si="23"/>
        <v/>
      </c>
      <c r="CM22" s="118" t="str">
        <f t="shared" ca="1" si="23"/>
        <v/>
      </c>
      <c r="CN22" s="118" t="str">
        <f t="shared" ca="1" si="23"/>
        <v/>
      </c>
      <c r="CO22" s="118" t="str">
        <f t="shared" ca="1" si="23"/>
        <v/>
      </c>
      <c r="CP22" s="118" t="str">
        <f t="shared" ca="1" si="23"/>
        <v/>
      </c>
      <c r="CQ22" s="118" t="str">
        <f t="shared" ca="1" si="23"/>
        <v/>
      </c>
      <c r="CR22" s="118" t="str">
        <f t="shared" ca="1" si="23"/>
        <v/>
      </c>
      <c r="CS22" s="118" t="str">
        <f t="shared" ca="1" si="23"/>
        <v/>
      </c>
    </row>
    <row r="23" spans="1:97" s="116" customFormat="1" ht="15" customHeight="1" x14ac:dyDescent="0.25">
      <c r="A23" s="497" t="s">
        <v>210</v>
      </c>
      <c r="B23" s="135" t="str">
        <f t="shared" ca="1" si="10"/>
        <v/>
      </c>
      <c r="C23" s="135" t="str">
        <f t="shared" ca="1" si="10"/>
        <v/>
      </c>
      <c r="D23" s="135" t="str">
        <f t="shared" ca="1" si="10"/>
        <v/>
      </c>
      <c r="E23" s="135" t="str">
        <f t="shared" ca="1" si="10"/>
        <v/>
      </c>
      <c r="F23" s="135" t="str">
        <f t="shared" ca="1" si="10"/>
        <v/>
      </c>
      <c r="G23" s="135" t="str">
        <f t="shared" ca="1" si="10"/>
        <v/>
      </c>
      <c r="H23" s="135" t="str">
        <f t="shared" ca="1" si="10"/>
        <v/>
      </c>
      <c r="I23" s="500"/>
      <c r="J23" s="135" t="str">
        <f t="shared" ca="1" si="11"/>
        <v/>
      </c>
      <c r="K23" s="135" t="str">
        <f t="shared" ca="1" si="11"/>
        <v/>
      </c>
      <c r="L23" s="135" t="str">
        <f t="shared" ca="1" si="11"/>
        <v/>
      </c>
      <c r="M23" s="135" t="str">
        <f t="shared" ca="1" si="11"/>
        <v/>
      </c>
      <c r="N23" s="135" t="str">
        <f t="shared" ca="1" si="11"/>
        <v/>
      </c>
      <c r="O23" s="135" t="str">
        <f t="shared" ca="1" si="11"/>
        <v/>
      </c>
      <c r="P23" s="135" t="str">
        <f t="shared" ca="1" si="11"/>
        <v/>
      </c>
      <c r="Q23" s="500"/>
      <c r="R23" s="135" t="str">
        <f t="shared" ca="1" si="12"/>
        <v/>
      </c>
      <c r="S23" s="135" t="str">
        <f t="shared" ca="1" si="12"/>
        <v/>
      </c>
      <c r="T23" s="135" t="str">
        <f t="shared" ca="1" si="12"/>
        <v/>
      </c>
      <c r="U23" s="135" t="str">
        <f t="shared" ca="1" si="12"/>
        <v/>
      </c>
      <c r="V23" s="135" t="str">
        <f t="shared" ca="1" si="12"/>
        <v/>
      </c>
      <c r="W23" s="135" t="str">
        <f t="shared" ca="1" si="12"/>
        <v/>
      </c>
      <c r="X23" s="500"/>
      <c r="Y23" s="135" t="str">
        <f t="shared" ca="1" si="13"/>
        <v/>
      </c>
      <c r="Z23" s="135" t="str">
        <f t="shared" ca="1" si="13"/>
        <v/>
      </c>
      <c r="AA23" s="135" t="str">
        <f t="shared" ca="1" si="13"/>
        <v/>
      </c>
      <c r="AB23" s="135" t="str">
        <f t="shared" ca="1" si="13"/>
        <v/>
      </c>
      <c r="AC23" s="135" t="str">
        <f t="shared" ca="1" si="13"/>
        <v/>
      </c>
      <c r="AD23" s="135" t="str">
        <f t="shared" ca="1" si="13"/>
        <v/>
      </c>
      <c r="AE23" s="135" t="str">
        <f t="shared" ca="1" si="13"/>
        <v/>
      </c>
      <c r="AF23" s="500"/>
      <c r="AG23" s="135" t="str">
        <f t="shared" ca="1" si="14"/>
        <v/>
      </c>
      <c r="AH23" s="135" t="str">
        <f t="shared" ca="1" si="14"/>
        <v/>
      </c>
      <c r="AI23" s="135" t="str">
        <f t="shared" ca="1" si="14"/>
        <v/>
      </c>
      <c r="AJ23" s="135" t="str">
        <f t="shared" ca="1" si="14"/>
        <v/>
      </c>
      <c r="AK23" s="135" t="str">
        <f t="shared" ca="1" si="14"/>
        <v/>
      </c>
      <c r="AL23" s="135" t="str">
        <f t="shared" ca="1" si="14"/>
        <v/>
      </c>
      <c r="AM23" s="135" t="str">
        <f t="shared" ca="1" si="14"/>
        <v/>
      </c>
      <c r="AN23" s="135" t="str">
        <f t="shared" ca="1" si="14"/>
        <v/>
      </c>
      <c r="AO23" s="135" t="str">
        <f t="shared" ca="1" si="14"/>
        <v/>
      </c>
      <c r="AT23" s="117"/>
      <c r="AU23" s="117"/>
      <c r="AV23" s="117"/>
      <c r="AW23" s="117"/>
      <c r="AX23" s="117"/>
      <c r="AY23" s="117"/>
      <c r="BI23" s="117"/>
      <c r="BJ23" s="118" t="str">
        <f t="shared" ca="1" si="24"/>
        <v/>
      </c>
      <c r="BK23" s="118" t="str">
        <f t="shared" ca="1" si="23"/>
        <v/>
      </c>
      <c r="BL23" s="118" t="str">
        <f t="shared" ca="1" si="23"/>
        <v/>
      </c>
      <c r="BM23" s="118" t="str">
        <f t="shared" ca="1" si="23"/>
        <v/>
      </c>
      <c r="BN23" s="118" t="str">
        <f t="shared" ca="1" si="23"/>
        <v/>
      </c>
      <c r="BO23" s="118" t="str">
        <f t="shared" ca="1" si="23"/>
        <v/>
      </c>
      <c r="BP23" s="118" t="str">
        <f t="shared" ca="1" si="23"/>
        <v/>
      </c>
      <c r="BQ23" s="118" t="str">
        <f t="shared" ca="1" si="23"/>
        <v/>
      </c>
      <c r="BR23" s="118" t="str">
        <f t="shared" ca="1" si="23"/>
        <v/>
      </c>
      <c r="BS23" s="118" t="str">
        <f t="shared" ca="1" si="23"/>
        <v/>
      </c>
      <c r="BT23" s="118" t="str">
        <f t="shared" ca="1" si="23"/>
        <v/>
      </c>
      <c r="BU23" s="118" t="str">
        <f t="shared" ca="1" si="23"/>
        <v/>
      </c>
      <c r="BV23" s="118" t="str">
        <f t="shared" ca="1" si="23"/>
        <v/>
      </c>
      <c r="BW23" s="118" t="str">
        <f t="shared" ca="1" si="23"/>
        <v/>
      </c>
      <c r="BX23" s="118" t="str">
        <f t="shared" ca="1" si="23"/>
        <v/>
      </c>
      <c r="BY23" s="118" t="str">
        <f t="shared" ca="1" si="23"/>
        <v/>
      </c>
      <c r="BZ23" s="118" t="str">
        <f t="shared" ca="1" si="23"/>
        <v/>
      </c>
      <c r="CA23" s="118" t="str">
        <f t="shared" ca="1" si="23"/>
        <v/>
      </c>
      <c r="CB23" s="118" t="str">
        <f t="shared" ca="1" si="23"/>
        <v/>
      </c>
      <c r="CC23" s="118" t="str">
        <f t="shared" ca="1" si="23"/>
        <v/>
      </c>
      <c r="CD23" s="118" t="str">
        <f t="shared" ca="1" si="23"/>
        <v/>
      </c>
      <c r="CE23" s="118" t="str">
        <f t="shared" ca="1" si="23"/>
        <v/>
      </c>
      <c r="CF23" s="118" t="str">
        <f t="shared" ca="1" si="23"/>
        <v/>
      </c>
      <c r="CG23" s="118" t="str">
        <f t="shared" ca="1" si="23"/>
        <v/>
      </c>
      <c r="CH23" s="118" t="str">
        <f t="shared" ca="1" si="23"/>
        <v/>
      </c>
      <c r="CI23" s="118" t="str">
        <f t="shared" ca="1" si="23"/>
        <v/>
      </c>
      <c r="CJ23" s="118" t="str">
        <f t="shared" ca="1" si="23"/>
        <v/>
      </c>
      <c r="CK23" s="118" t="str">
        <f t="shared" ca="1" si="23"/>
        <v/>
      </c>
      <c r="CL23" s="118" t="str">
        <f t="shared" ca="1" si="23"/>
        <v/>
      </c>
      <c r="CM23" s="118" t="str">
        <f t="shared" ca="1" si="23"/>
        <v/>
      </c>
      <c r="CN23" s="118" t="str">
        <f t="shared" ca="1" si="23"/>
        <v/>
      </c>
      <c r="CO23" s="118" t="str">
        <f t="shared" ca="1" si="23"/>
        <v/>
      </c>
      <c r="CP23" s="118" t="str">
        <f t="shared" ca="1" si="23"/>
        <v/>
      </c>
      <c r="CQ23" s="118" t="str">
        <f t="shared" ca="1" si="23"/>
        <v/>
      </c>
      <c r="CR23" s="118" t="str">
        <f t="shared" ca="1" si="23"/>
        <v/>
      </c>
      <c r="CS23" s="118" t="str">
        <f t="shared" ca="1" si="23"/>
        <v/>
      </c>
    </row>
    <row r="24" spans="1:97" ht="15" customHeight="1" x14ac:dyDescent="0.25">
      <c r="A24" s="498"/>
      <c r="B24" s="135" t="str">
        <f t="shared" ca="1" si="10"/>
        <v/>
      </c>
      <c r="C24" s="135" t="str">
        <f t="shared" ca="1" si="10"/>
        <v/>
      </c>
      <c r="D24" s="135" t="str">
        <f t="shared" ca="1" si="10"/>
        <v/>
      </c>
      <c r="E24" s="135" t="str">
        <f t="shared" ca="1" si="10"/>
        <v/>
      </c>
      <c r="F24" s="135" t="str">
        <f t="shared" ca="1" si="10"/>
        <v/>
      </c>
      <c r="G24" s="135" t="str">
        <f t="shared" ca="1" si="10"/>
        <v/>
      </c>
      <c r="H24" s="135" t="str">
        <f t="shared" ca="1" si="10"/>
        <v/>
      </c>
      <c r="I24" s="500"/>
      <c r="J24" s="135" t="str">
        <f t="shared" ca="1" si="11"/>
        <v/>
      </c>
      <c r="K24" s="135" t="str">
        <f t="shared" ca="1" si="11"/>
        <v/>
      </c>
      <c r="L24" s="135" t="str">
        <f t="shared" ca="1" si="11"/>
        <v/>
      </c>
      <c r="M24" s="135" t="str">
        <f t="shared" ca="1" si="11"/>
        <v/>
      </c>
      <c r="N24" s="135" t="str">
        <f t="shared" ca="1" si="11"/>
        <v/>
      </c>
      <c r="O24" s="135" t="str">
        <f t="shared" ca="1" si="11"/>
        <v/>
      </c>
      <c r="P24" s="135" t="str">
        <f t="shared" ca="1" si="11"/>
        <v/>
      </c>
      <c r="Q24" s="500"/>
      <c r="R24" s="135" t="str">
        <f t="shared" ca="1" si="12"/>
        <v/>
      </c>
      <c r="S24" s="135" t="str">
        <f t="shared" ca="1" si="12"/>
        <v/>
      </c>
      <c r="T24" s="135" t="str">
        <f t="shared" ca="1" si="12"/>
        <v/>
      </c>
      <c r="U24" s="135" t="str">
        <f t="shared" ca="1" si="12"/>
        <v/>
      </c>
      <c r="V24" s="135" t="str">
        <f t="shared" ca="1" si="12"/>
        <v/>
      </c>
      <c r="W24" s="135" t="str">
        <f t="shared" ca="1" si="12"/>
        <v/>
      </c>
      <c r="X24" s="500"/>
      <c r="Y24" s="135" t="str">
        <f t="shared" ca="1" si="13"/>
        <v/>
      </c>
      <c r="Z24" s="135" t="str">
        <f t="shared" ca="1" si="13"/>
        <v/>
      </c>
      <c r="AA24" s="135" t="str">
        <f t="shared" ca="1" si="13"/>
        <v/>
      </c>
      <c r="AB24" s="135" t="str">
        <f t="shared" ca="1" si="13"/>
        <v/>
      </c>
      <c r="AC24" s="135" t="str">
        <f t="shared" ca="1" si="13"/>
        <v/>
      </c>
      <c r="AD24" s="135" t="str">
        <f t="shared" ca="1" si="13"/>
        <v/>
      </c>
      <c r="AE24" s="135" t="str">
        <f t="shared" ca="1" si="13"/>
        <v/>
      </c>
      <c r="AF24" s="500"/>
      <c r="AG24" s="135" t="str">
        <f t="shared" ca="1" si="14"/>
        <v/>
      </c>
      <c r="AH24" s="135" t="str">
        <f t="shared" ca="1" si="14"/>
        <v/>
      </c>
      <c r="AI24" s="135" t="str">
        <f t="shared" ca="1" si="14"/>
        <v/>
      </c>
      <c r="AJ24" s="135" t="str">
        <f t="shared" ca="1" si="14"/>
        <v/>
      </c>
      <c r="AK24" s="135" t="str">
        <f t="shared" ca="1" si="14"/>
        <v/>
      </c>
      <c r="AL24" s="135" t="str">
        <f t="shared" ca="1" si="14"/>
        <v/>
      </c>
      <c r="AM24" s="135" t="str">
        <f t="shared" ca="1" si="14"/>
        <v/>
      </c>
      <c r="AN24" s="135" t="str">
        <f t="shared" ca="1" si="14"/>
        <v/>
      </c>
      <c r="AO24" s="135" t="str">
        <f t="shared" ca="1" si="14"/>
        <v/>
      </c>
      <c r="BJ24" s="118" t="str">
        <f t="shared" ca="1" si="24"/>
        <v/>
      </c>
      <c r="BK24" s="118" t="str">
        <f t="shared" ca="1" si="23"/>
        <v/>
      </c>
      <c r="BL24" s="118" t="str">
        <f t="shared" ca="1" si="23"/>
        <v/>
      </c>
      <c r="BM24" s="118" t="str">
        <f t="shared" ca="1" si="23"/>
        <v/>
      </c>
      <c r="BN24" s="118" t="str">
        <f t="shared" ca="1" si="23"/>
        <v/>
      </c>
      <c r="BO24" s="118" t="str">
        <f t="shared" ca="1" si="23"/>
        <v/>
      </c>
      <c r="BP24" s="118" t="str">
        <f t="shared" ca="1" si="23"/>
        <v/>
      </c>
      <c r="BQ24" s="118" t="str">
        <f t="shared" ca="1" si="23"/>
        <v/>
      </c>
      <c r="BR24" s="118" t="str">
        <f t="shared" ca="1" si="23"/>
        <v/>
      </c>
      <c r="BS24" s="118" t="str">
        <f t="shared" ca="1" si="23"/>
        <v/>
      </c>
      <c r="BT24" s="118" t="str">
        <f t="shared" ca="1" si="23"/>
        <v/>
      </c>
      <c r="BU24" s="118" t="str">
        <f t="shared" ca="1" si="23"/>
        <v/>
      </c>
      <c r="BV24" s="118" t="str">
        <f t="shared" ca="1" si="23"/>
        <v/>
      </c>
      <c r="BW24" s="118" t="str">
        <f t="shared" ca="1" si="23"/>
        <v/>
      </c>
      <c r="BX24" s="118" t="str">
        <f t="shared" ca="1" si="23"/>
        <v/>
      </c>
      <c r="BY24" s="118" t="str">
        <f t="shared" ca="1" si="23"/>
        <v/>
      </c>
      <c r="BZ24" s="118" t="str">
        <f t="shared" ca="1" si="23"/>
        <v/>
      </c>
      <c r="CA24" s="118" t="str">
        <f t="shared" ca="1" si="23"/>
        <v/>
      </c>
      <c r="CB24" s="118" t="str">
        <f t="shared" ca="1" si="23"/>
        <v/>
      </c>
      <c r="CC24" s="118" t="str">
        <f t="shared" ca="1" si="23"/>
        <v/>
      </c>
      <c r="CD24" s="118" t="str">
        <f t="shared" ca="1" si="23"/>
        <v/>
      </c>
      <c r="CE24" s="118" t="str">
        <f t="shared" ca="1" si="23"/>
        <v/>
      </c>
      <c r="CF24" s="118" t="str">
        <f t="shared" ca="1" si="23"/>
        <v/>
      </c>
      <c r="CG24" s="118" t="str">
        <f t="shared" ca="1" si="23"/>
        <v/>
      </c>
      <c r="CH24" s="118" t="str">
        <f t="shared" ca="1" si="23"/>
        <v/>
      </c>
      <c r="CI24" s="118" t="str">
        <f t="shared" ca="1" si="23"/>
        <v/>
      </c>
      <c r="CJ24" s="118" t="str">
        <f t="shared" ca="1" si="23"/>
        <v/>
      </c>
      <c r="CK24" s="118" t="str">
        <f t="shared" ca="1" si="23"/>
        <v/>
      </c>
      <c r="CL24" s="118" t="str">
        <f t="shared" ca="1" si="23"/>
        <v/>
      </c>
      <c r="CM24" s="118" t="str">
        <f t="shared" ca="1" si="23"/>
        <v/>
      </c>
      <c r="CN24" s="118" t="str">
        <f t="shared" ca="1" si="23"/>
        <v/>
      </c>
      <c r="CO24" s="118" t="str">
        <f t="shared" ca="1" si="23"/>
        <v/>
      </c>
      <c r="CP24" s="118" t="str">
        <f t="shared" ca="1" si="23"/>
        <v/>
      </c>
      <c r="CQ24" s="118" t="str">
        <f t="shared" ca="1" si="23"/>
        <v/>
      </c>
      <c r="CR24" s="118" t="str">
        <f t="shared" ca="1" si="23"/>
        <v/>
      </c>
      <c r="CS24" s="118" t="str">
        <f t="shared" ca="1" si="23"/>
        <v/>
      </c>
    </row>
    <row r="25" spans="1:97" ht="15" customHeight="1" x14ac:dyDescent="0.25">
      <c r="A25" s="497" t="s">
        <v>211</v>
      </c>
      <c r="B25" s="135" t="str">
        <f t="shared" ca="1" si="10"/>
        <v/>
      </c>
      <c r="C25" s="135" t="str">
        <f t="shared" ca="1" si="10"/>
        <v/>
      </c>
      <c r="D25" s="135" t="str">
        <f t="shared" ca="1" si="10"/>
        <v/>
      </c>
      <c r="E25" s="135" t="str">
        <f t="shared" ca="1" si="10"/>
        <v/>
      </c>
      <c r="F25" s="135" t="str">
        <f t="shared" ca="1" si="10"/>
        <v/>
      </c>
      <c r="G25" s="135" t="str">
        <f t="shared" ca="1" si="10"/>
        <v/>
      </c>
      <c r="H25" s="135" t="str">
        <f t="shared" ca="1" si="10"/>
        <v/>
      </c>
      <c r="I25" s="500"/>
      <c r="J25" s="135" t="str">
        <f t="shared" ca="1" si="11"/>
        <v/>
      </c>
      <c r="K25" s="135" t="str">
        <f t="shared" ca="1" si="11"/>
        <v/>
      </c>
      <c r="L25" s="135" t="str">
        <f t="shared" ca="1" si="11"/>
        <v/>
      </c>
      <c r="M25" s="135" t="str">
        <f t="shared" ca="1" si="11"/>
        <v/>
      </c>
      <c r="N25" s="135" t="str">
        <f t="shared" ca="1" si="11"/>
        <v/>
      </c>
      <c r="O25" s="135" t="str">
        <f t="shared" ca="1" si="11"/>
        <v/>
      </c>
      <c r="P25" s="135" t="str">
        <f t="shared" ca="1" si="11"/>
        <v/>
      </c>
      <c r="Q25" s="500"/>
      <c r="R25" s="135" t="str">
        <f t="shared" ca="1" si="12"/>
        <v/>
      </c>
      <c r="S25" s="135" t="str">
        <f t="shared" ca="1" si="12"/>
        <v/>
      </c>
      <c r="T25" s="135" t="str">
        <f t="shared" ca="1" si="12"/>
        <v/>
      </c>
      <c r="U25" s="135" t="str">
        <f t="shared" ca="1" si="12"/>
        <v/>
      </c>
      <c r="V25" s="135" t="str">
        <f t="shared" ca="1" si="12"/>
        <v/>
      </c>
      <c r="W25" s="135" t="str">
        <f t="shared" ca="1" si="12"/>
        <v/>
      </c>
      <c r="X25" s="500"/>
      <c r="Y25" s="135" t="str">
        <f t="shared" ca="1" si="13"/>
        <v/>
      </c>
      <c r="Z25" s="135" t="str">
        <f t="shared" ca="1" si="13"/>
        <v/>
      </c>
      <c r="AA25" s="135" t="str">
        <f t="shared" ca="1" si="13"/>
        <v/>
      </c>
      <c r="AB25" s="135" t="str">
        <f t="shared" ca="1" si="13"/>
        <v/>
      </c>
      <c r="AC25" s="135" t="str">
        <f t="shared" ca="1" si="13"/>
        <v/>
      </c>
      <c r="AD25" s="135" t="str">
        <f t="shared" ca="1" si="13"/>
        <v/>
      </c>
      <c r="AE25" s="135" t="str">
        <f t="shared" ca="1" si="13"/>
        <v/>
      </c>
      <c r="AF25" s="500"/>
      <c r="AG25" s="135" t="str">
        <f t="shared" ca="1" si="14"/>
        <v/>
      </c>
      <c r="AH25" s="135" t="str">
        <f t="shared" ca="1" si="14"/>
        <v/>
      </c>
      <c r="AI25" s="135" t="str">
        <f t="shared" ca="1" si="14"/>
        <v/>
      </c>
      <c r="AJ25" s="135" t="str">
        <f t="shared" ca="1" si="14"/>
        <v/>
      </c>
      <c r="AK25" s="135" t="str">
        <f t="shared" ca="1" si="14"/>
        <v/>
      </c>
      <c r="AL25" s="135" t="str">
        <f t="shared" ca="1" si="14"/>
        <v/>
      </c>
      <c r="AM25" s="135" t="str">
        <f t="shared" ca="1" si="14"/>
        <v/>
      </c>
      <c r="AN25" s="135" t="str">
        <f t="shared" ca="1" si="14"/>
        <v/>
      </c>
      <c r="AO25" s="135" t="str">
        <f t="shared" ca="1" si="14"/>
        <v/>
      </c>
      <c r="BJ25" s="118" t="str">
        <f t="shared" ca="1" si="24"/>
        <v/>
      </c>
      <c r="BK25" s="118" t="str">
        <f t="shared" ca="1" si="23"/>
        <v/>
      </c>
      <c r="BL25" s="118" t="str">
        <f t="shared" ca="1" si="23"/>
        <v/>
      </c>
      <c r="BM25" s="118" t="str">
        <f t="shared" ca="1" si="23"/>
        <v/>
      </c>
      <c r="BN25" s="118" t="str">
        <f t="shared" ca="1" si="23"/>
        <v/>
      </c>
      <c r="BO25" s="118" t="str">
        <f t="shared" ca="1" si="23"/>
        <v/>
      </c>
      <c r="BP25" s="118" t="str">
        <f t="shared" ca="1" si="23"/>
        <v/>
      </c>
      <c r="BQ25" s="118" t="str">
        <f t="shared" ca="1" si="23"/>
        <v/>
      </c>
      <c r="BR25" s="118" t="str">
        <f t="shared" ca="1" si="23"/>
        <v/>
      </c>
      <c r="BS25" s="118" t="str">
        <f t="shared" ca="1" si="23"/>
        <v/>
      </c>
      <c r="BT25" s="118" t="str">
        <f t="shared" ca="1" si="23"/>
        <v/>
      </c>
      <c r="BU25" s="118" t="str">
        <f t="shared" ca="1" si="23"/>
        <v/>
      </c>
      <c r="BV25" s="118" t="str">
        <f t="shared" ca="1" si="23"/>
        <v/>
      </c>
      <c r="BW25" s="118" t="str">
        <f t="shared" ca="1" si="23"/>
        <v/>
      </c>
      <c r="BX25" s="118" t="str">
        <f t="shared" ca="1" si="23"/>
        <v/>
      </c>
      <c r="BY25" s="118" t="str">
        <f t="shared" ca="1" si="23"/>
        <v/>
      </c>
      <c r="BZ25" s="118" t="str">
        <f t="shared" ca="1" si="23"/>
        <v/>
      </c>
      <c r="CA25" s="118" t="str">
        <f t="shared" ca="1" si="23"/>
        <v/>
      </c>
      <c r="CB25" s="118" t="str">
        <f t="shared" ca="1" si="23"/>
        <v/>
      </c>
      <c r="CC25" s="118" t="str">
        <f t="shared" ca="1" si="23"/>
        <v/>
      </c>
      <c r="CD25" s="118" t="str">
        <f t="shared" ca="1" si="23"/>
        <v/>
      </c>
      <c r="CE25" s="118" t="str">
        <f t="shared" ca="1" si="23"/>
        <v/>
      </c>
      <c r="CF25" s="118" t="str">
        <f t="shared" ca="1" si="23"/>
        <v/>
      </c>
      <c r="CG25" s="118" t="str">
        <f t="shared" ca="1" si="23"/>
        <v/>
      </c>
      <c r="CH25" s="118" t="str">
        <f t="shared" ca="1" si="23"/>
        <v/>
      </c>
      <c r="CI25" s="118" t="str">
        <f t="shared" ca="1" si="23"/>
        <v/>
      </c>
      <c r="CJ25" s="118" t="str">
        <f t="shared" ca="1" si="23"/>
        <v/>
      </c>
      <c r="CK25" s="118" t="str">
        <f t="shared" ca="1" si="23"/>
        <v/>
      </c>
      <c r="CL25" s="118" t="str">
        <f t="shared" ca="1" si="23"/>
        <v/>
      </c>
      <c r="CM25" s="118" t="str">
        <f t="shared" ca="1" si="23"/>
        <v/>
      </c>
      <c r="CN25" s="118" t="str">
        <f t="shared" ca="1" si="23"/>
        <v/>
      </c>
      <c r="CO25" s="118" t="str">
        <f t="shared" ca="1" si="23"/>
        <v/>
      </c>
      <c r="CP25" s="118" t="str">
        <f t="shared" ca="1" si="23"/>
        <v/>
      </c>
      <c r="CQ25" s="118" t="str">
        <f t="shared" ca="1" si="23"/>
        <v/>
      </c>
      <c r="CR25" s="118" t="str">
        <f t="shared" ca="1" si="23"/>
        <v/>
      </c>
      <c r="CS25" s="118" t="str">
        <f t="shared" ca="1" si="23"/>
        <v/>
      </c>
    </row>
    <row r="26" spans="1:97" ht="15" customHeight="1" x14ac:dyDescent="0.25">
      <c r="A26" s="498"/>
      <c r="B26" s="135" t="str">
        <f t="shared" ca="1" si="10"/>
        <v/>
      </c>
      <c r="C26" s="135" t="str">
        <f t="shared" ca="1" si="10"/>
        <v/>
      </c>
      <c r="D26" s="135" t="str">
        <f t="shared" ca="1" si="10"/>
        <v/>
      </c>
      <c r="E26" s="135" t="str">
        <f t="shared" ca="1" si="10"/>
        <v/>
      </c>
      <c r="F26" s="135" t="str">
        <f t="shared" ca="1" si="10"/>
        <v/>
      </c>
      <c r="G26" s="135" t="str">
        <f t="shared" ca="1" si="10"/>
        <v/>
      </c>
      <c r="H26" s="135" t="str">
        <f t="shared" ca="1" si="10"/>
        <v/>
      </c>
      <c r="I26" s="500"/>
      <c r="J26" s="135" t="str">
        <f t="shared" ca="1" si="11"/>
        <v/>
      </c>
      <c r="K26" s="135" t="str">
        <f t="shared" ca="1" si="11"/>
        <v/>
      </c>
      <c r="L26" s="135" t="str">
        <f t="shared" ca="1" si="11"/>
        <v/>
      </c>
      <c r="M26" s="135" t="str">
        <f t="shared" ca="1" si="11"/>
        <v/>
      </c>
      <c r="N26" s="135" t="str">
        <f t="shared" ca="1" si="11"/>
        <v/>
      </c>
      <c r="O26" s="135" t="str">
        <f t="shared" ca="1" si="11"/>
        <v/>
      </c>
      <c r="P26" s="135" t="str">
        <f t="shared" ca="1" si="11"/>
        <v/>
      </c>
      <c r="Q26" s="500"/>
      <c r="R26" s="135" t="str">
        <f t="shared" ca="1" si="12"/>
        <v/>
      </c>
      <c r="S26" s="135" t="str">
        <f t="shared" ca="1" si="12"/>
        <v/>
      </c>
      <c r="T26" s="135" t="str">
        <f t="shared" ca="1" si="12"/>
        <v/>
      </c>
      <c r="U26" s="135" t="str">
        <f t="shared" ca="1" si="12"/>
        <v/>
      </c>
      <c r="V26" s="135" t="str">
        <f t="shared" ca="1" si="12"/>
        <v/>
      </c>
      <c r="W26" s="135" t="str">
        <f t="shared" ca="1" si="12"/>
        <v/>
      </c>
      <c r="X26" s="500"/>
      <c r="Y26" s="135" t="str">
        <f t="shared" ca="1" si="13"/>
        <v/>
      </c>
      <c r="Z26" s="135" t="str">
        <f t="shared" ca="1" si="13"/>
        <v/>
      </c>
      <c r="AA26" s="135" t="str">
        <f t="shared" ca="1" si="13"/>
        <v/>
      </c>
      <c r="AB26" s="135" t="str">
        <f t="shared" ca="1" si="13"/>
        <v/>
      </c>
      <c r="AC26" s="135" t="str">
        <f t="shared" ca="1" si="13"/>
        <v/>
      </c>
      <c r="AD26" s="135" t="str">
        <f t="shared" ca="1" si="13"/>
        <v/>
      </c>
      <c r="AE26" s="135" t="str">
        <f t="shared" ca="1" si="13"/>
        <v/>
      </c>
      <c r="AF26" s="500"/>
      <c r="AG26" s="135" t="str">
        <f t="shared" ca="1" si="14"/>
        <v/>
      </c>
      <c r="AH26" s="135" t="str">
        <f t="shared" ca="1" si="14"/>
        <v/>
      </c>
      <c r="AI26" s="135" t="str">
        <f t="shared" ca="1" si="14"/>
        <v/>
      </c>
      <c r="AJ26" s="135" t="str">
        <f t="shared" ca="1" si="14"/>
        <v/>
      </c>
      <c r="AK26" s="135" t="str">
        <f t="shared" ca="1" si="14"/>
        <v/>
      </c>
      <c r="AL26" s="135" t="str">
        <f t="shared" ca="1" si="14"/>
        <v/>
      </c>
      <c r="AM26" s="135" t="str">
        <f t="shared" ca="1" si="14"/>
        <v/>
      </c>
      <c r="AN26" s="135" t="str">
        <f t="shared" ca="1" si="14"/>
        <v/>
      </c>
      <c r="AO26" s="135" t="str">
        <f t="shared" ca="1" si="14"/>
        <v/>
      </c>
      <c r="BJ26" s="118" t="str">
        <f t="shared" ca="1" si="24"/>
        <v/>
      </c>
      <c r="BK26" s="118" t="str">
        <f t="shared" ca="1" si="23"/>
        <v/>
      </c>
      <c r="BL26" s="118" t="str">
        <f t="shared" ca="1" si="23"/>
        <v/>
      </c>
      <c r="BM26" s="118" t="str">
        <f t="shared" ca="1" si="23"/>
        <v/>
      </c>
      <c r="BN26" s="118" t="str">
        <f t="shared" ca="1" si="23"/>
        <v/>
      </c>
      <c r="BO26" s="118" t="str">
        <f t="shared" ca="1" si="23"/>
        <v/>
      </c>
      <c r="BP26" s="118" t="str">
        <f t="shared" ca="1" si="23"/>
        <v/>
      </c>
      <c r="BQ26" s="118" t="str">
        <f t="shared" ca="1" si="23"/>
        <v/>
      </c>
      <c r="BR26" s="118" t="str">
        <f t="shared" ca="1" si="23"/>
        <v/>
      </c>
      <c r="BS26" s="118" t="str">
        <f t="shared" ca="1" si="23"/>
        <v/>
      </c>
      <c r="BT26" s="118" t="str">
        <f t="shared" ca="1" si="23"/>
        <v/>
      </c>
      <c r="BU26" s="118" t="str">
        <f t="shared" ca="1" si="23"/>
        <v/>
      </c>
      <c r="BV26" s="118" t="str">
        <f t="shared" ca="1" si="23"/>
        <v/>
      </c>
      <c r="BW26" s="118" t="str">
        <f t="shared" ca="1" si="23"/>
        <v/>
      </c>
      <c r="BX26" s="118" t="str">
        <f t="shared" ca="1" si="23"/>
        <v/>
      </c>
      <c r="BY26" s="118" t="str">
        <f t="shared" ca="1" si="23"/>
        <v/>
      </c>
      <c r="BZ26" s="118" t="str">
        <f t="shared" ca="1" si="23"/>
        <v/>
      </c>
      <c r="CA26" s="118" t="str">
        <f t="shared" ca="1" si="23"/>
        <v/>
      </c>
      <c r="CB26" s="118" t="str">
        <f t="shared" ca="1" si="23"/>
        <v/>
      </c>
      <c r="CC26" s="118" t="str">
        <f t="shared" ca="1" si="23"/>
        <v/>
      </c>
      <c r="CD26" s="118" t="str">
        <f t="shared" ca="1" si="23"/>
        <v/>
      </c>
      <c r="CE26" s="118" t="str">
        <f t="shared" ca="1" si="23"/>
        <v/>
      </c>
      <c r="CF26" s="118" t="str">
        <f t="shared" ca="1" si="23"/>
        <v/>
      </c>
      <c r="CG26" s="118" t="str">
        <f t="shared" ca="1" si="23"/>
        <v/>
      </c>
      <c r="CH26" s="118" t="str">
        <f t="shared" ca="1" si="23"/>
        <v/>
      </c>
      <c r="CI26" s="118" t="str">
        <f t="shared" ca="1" si="23"/>
        <v/>
      </c>
      <c r="CJ26" s="118" t="str">
        <f t="shared" ca="1" si="23"/>
        <v/>
      </c>
      <c r="CK26" s="118" t="str">
        <f t="shared" ca="1" si="23"/>
        <v/>
      </c>
      <c r="CL26" s="118" t="str">
        <f t="shared" ca="1" si="23"/>
        <v/>
      </c>
      <c r="CM26" s="118" t="str">
        <f t="shared" ca="1" si="23"/>
        <v/>
      </c>
      <c r="CN26" s="118" t="str">
        <f t="shared" ca="1" si="23"/>
        <v/>
      </c>
      <c r="CO26" s="118" t="str">
        <f t="shared" ca="1" si="23"/>
        <v/>
      </c>
      <c r="CP26" s="118" t="str">
        <f t="shared" ca="1" si="23"/>
        <v/>
      </c>
      <c r="CQ26" s="118" t="str">
        <f t="shared" ca="1" si="23"/>
        <v/>
      </c>
      <c r="CR26" s="118" t="str">
        <f t="shared" ca="1" si="23"/>
        <v/>
      </c>
      <c r="CS26" s="118" t="str">
        <f t="shared" ca="1" si="23"/>
        <v/>
      </c>
    </row>
    <row r="27" spans="1:97" ht="15" customHeight="1" x14ac:dyDescent="0.25">
      <c r="A27" s="497" t="s">
        <v>212</v>
      </c>
      <c r="B27" s="135" t="str">
        <f t="shared" ca="1" si="10"/>
        <v/>
      </c>
      <c r="C27" s="135" t="str">
        <f t="shared" ca="1" si="10"/>
        <v/>
      </c>
      <c r="D27" s="135" t="str">
        <f t="shared" ca="1" si="10"/>
        <v/>
      </c>
      <c r="E27" s="135" t="str">
        <f t="shared" ca="1" si="10"/>
        <v/>
      </c>
      <c r="F27" s="135" t="str">
        <f t="shared" ca="1" si="10"/>
        <v/>
      </c>
      <c r="G27" s="135" t="str">
        <f t="shared" ca="1" si="10"/>
        <v/>
      </c>
      <c r="H27" s="135" t="str">
        <f t="shared" ca="1" si="10"/>
        <v/>
      </c>
      <c r="I27" s="500"/>
      <c r="J27" s="135" t="str">
        <f t="shared" ca="1" si="11"/>
        <v/>
      </c>
      <c r="K27" s="135" t="str">
        <f t="shared" ca="1" si="11"/>
        <v/>
      </c>
      <c r="L27" s="135" t="str">
        <f t="shared" ca="1" si="11"/>
        <v/>
      </c>
      <c r="M27" s="135" t="str">
        <f t="shared" ca="1" si="11"/>
        <v/>
      </c>
      <c r="N27" s="135" t="str">
        <f t="shared" ca="1" si="11"/>
        <v/>
      </c>
      <c r="O27" s="135" t="str">
        <f t="shared" ca="1" si="11"/>
        <v/>
      </c>
      <c r="P27" s="135" t="str">
        <f t="shared" ca="1" si="11"/>
        <v/>
      </c>
      <c r="Q27" s="500"/>
      <c r="R27" s="135" t="str">
        <f t="shared" ca="1" si="12"/>
        <v/>
      </c>
      <c r="S27" s="135" t="str">
        <f t="shared" ca="1" si="12"/>
        <v/>
      </c>
      <c r="T27" s="135" t="str">
        <f t="shared" ca="1" si="12"/>
        <v/>
      </c>
      <c r="U27" s="135" t="str">
        <f t="shared" ca="1" si="12"/>
        <v/>
      </c>
      <c r="V27" s="135" t="str">
        <f t="shared" ca="1" si="12"/>
        <v/>
      </c>
      <c r="W27" s="135" t="str">
        <f t="shared" ca="1" si="12"/>
        <v/>
      </c>
      <c r="X27" s="500"/>
      <c r="Y27" s="135" t="str">
        <f t="shared" ca="1" si="13"/>
        <v/>
      </c>
      <c r="Z27" s="135" t="str">
        <f t="shared" ca="1" si="13"/>
        <v/>
      </c>
      <c r="AA27" s="135" t="str">
        <f t="shared" ca="1" si="13"/>
        <v/>
      </c>
      <c r="AB27" s="135" t="str">
        <f t="shared" ca="1" si="13"/>
        <v/>
      </c>
      <c r="AC27" s="135" t="str">
        <f t="shared" ca="1" si="13"/>
        <v/>
      </c>
      <c r="AD27" s="135" t="str">
        <f t="shared" ca="1" si="13"/>
        <v/>
      </c>
      <c r="AE27" s="135" t="str">
        <f t="shared" ca="1" si="13"/>
        <v/>
      </c>
      <c r="AF27" s="500"/>
      <c r="AG27" s="135" t="str">
        <f t="shared" ca="1" si="14"/>
        <v/>
      </c>
      <c r="AH27" s="135" t="str">
        <f t="shared" ca="1" si="14"/>
        <v/>
      </c>
      <c r="AI27" s="135" t="str">
        <f t="shared" ca="1" si="14"/>
        <v/>
      </c>
      <c r="AJ27" s="135" t="str">
        <f t="shared" ca="1" si="14"/>
        <v/>
      </c>
      <c r="AK27" s="135" t="str">
        <f t="shared" ca="1" si="14"/>
        <v/>
      </c>
      <c r="AL27" s="135" t="str">
        <f t="shared" ca="1" si="14"/>
        <v/>
      </c>
      <c r="AM27" s="135" t="str">
        <f t="shared" ca="1" si="14"/>
        <v/>
      </c>
      <c r="AN27" s="135" t="str">
        <f t="shared" ca="1" si="14"/>
        <v/>
      </c>
      <c r="AO27" s="135" t="str">
        <f t="shared" ca="1" si="14"/>
        <v/>
      </c>
      <c r="BJ27" s="118" t="str">
        <f t="shared" ca="1" si="24"/>
        <v/>
      </c>
      <c r="BK27" s="118" t="str">
        <f t="shared" ca="1" si="23"/>
        <v/>
      </c>
      <c r="BL27" s="118" t="str">
        <f t="shared" ca="1" si="23"/>
        <v/>
      </c>
      <c r="BM27" s="118" t="str">
        <f t="shared" ca="1" si="23"/>
        <v/>
      </c>
      <c r="BN27" s="118" t="str">
        <f t="shared" ca="1" si="23"/>
        <v/>
      </c>
      <c r="BO27" s="118" t="str">
        <f t="shared" ca="1" si="23"/>
        <v/>
      </c>
      <c r="BP27" s="118" t="str">
        <f t="shared" ca="1" si="23"/>
        <v/>
      </c>
      <c r="BQ27" s="118" t="str">
        <f t="shared" ca="1" si="23"/>
        <v/>
      </c>
      <c r="BR27" s="118" t="str">
        <f t="shared" ca="1" si="23"/>
        <v/>
      </c>
      <c r="BS27" s="118" t="str">
        <f t="shared" ca="1" si="23"/>
        <v/>
      </c>
      <c r="BT27" s="118" t="str">
        <f t="shared" ca="1" si="23"/>
        <v/>
      </c>
      <c r="BU27" s="118" t="str">
        <f t="shared" ca="1" si="23"/>
        <v/>
      </c>
      <c r="BV27" s="118" t="str">
        <f t="shared" ca="1" si="23"/>
        <v/>
      </c>
      <c r="BW27" s="118" t="str">
        <f t="shared" ca="1" si="23"/>
        <v/>
      </c>
      <c r="BX27" s="118" t="str">
        <f t="shared" ca="1" si="23"/>
        <v/>
      </c>
      <c r="BY27" s="118" t="str">
        <f t="shared" ca="1" si="23"/>
        <v/>
      </c>
      <c r="BZ27" s="118" t="str">
        <f t="shared" ca="1" si="23"/>
        <v/>
      </c>
      <c r="CA27" s="118" t="str">
        <f t="shared" ca="1" si="23"/>
        <v/>
      </c>
      <c r="CB27" s="118" t="str">
        <f t="shared" ca="1" si="23"/>
        <v/>
      </c>
      <c r="CC27" s="118" t="str">
        <f t="shared" ca="1" si="23"/>
        <v/>
      </c>
      <c r="CD27" s="118" t="str">
        <f t="shared" ca="1" si="23"/>
        <v/>
      </c>
      <c r="CE27" s="118" t="str">
        <f t="shared" ca="1" si="23"/>
        <v/>
      </c>
      <c r="CF27" s="118" t="str">
        <f t="shared" ca="1" si="23"/>
        <v/>
      </c>
      <c r="CG27" s="118" t="str">
        <f t="shared" ca="1" si="23"/>
        <v/>
      </c>
      <c r="CH27" s="118" t="str">
        <f t="shared" ca="1" si="23"/>
        <v/>
      </c>
      <c r="CI27" s="118" t="str">
        <f t="shared" ca="1" si="23"/>
        <v/>
      </c>
      <c r="CJ27" s="118" t="str">
        <f t="shared" ca="1" si="23"/>
        <v/>
      </c>
      <c r="CK27" s="118" t="str">
        <f t="shared" ca="1" si="23"/>
        <v/>
      </c>
      <c r="CL27" s="118" t="str">
        <f t="shared" ca="1" si="23"/>
        <v/>
      </c>
      <c r="CM27" s="118" t="str">
        <f t="shared" ca="1" si="23"/>
        <v/>
      </c>
      <c r="CN27" s="118" t="str">
        <f t="shared" ca="1" si="23"/>
        <v/>
      </c>
      <c r="CO27" s="118" t="str">
        <f t="shared" ca="1" si="23"/>
        <v/>
      </c>
      <c r="CP27" s="118" t="str">
        <f t="shared" ca="1" si="23"/>
        <v/>
      </c>
      <c r="CQ27" s="118" t="str">
        <f t="shared" ca="1" si="23"/>
        <v/>
      </c>
      <c r="CR27" s="118" t="str">
        <f t="shared" ca="1" si="23"/>
        <v/>
      </c>
      <c r="CS27" s="118" t="str">
        <f t="shared" ca="1" si="23"/>
        <v/>
      </c>
    </row>
    <row r="28" spans="1:97" ht="15" customHeight="1" x14ac:dyDescent="0.25">
      <c r="A28" s="498"/>
      <c r="B28" s="135" t="str">
        <f t="shared" ca="1" si="10"/>
        <v/>
      </c>
      <c r="C28" s="135" t="str">
        <f t="shared" ca="1" si="10"/>
        <v/>
      </c>
      <c r="D28" s="135" t="str">
        <f t="shared" ca="1" si="10"/>
        <v/>
      </c>
      <c r="E28" s="135" t="str">
        <f t="shared" ca="1" si="10"/>
        <v/>
      </c>
      <c r="F28" s="135" t="str">
        <f t="shared" ca="1" si="10"/>
        <v/>
      </c>
      <c r="G28" s="135" t="str">
        <f t="shared" ca="1" si="10"/>
        <v/>
      </c>
      <c r="H28" s="135" t="str">
        <f t="shared" ca="1" si="10"/>
        <v/>
      </c>
      <c r="I28" s="500"/>
      <c r="J28" s="135" t="str">
        <f t="shared" ca="1" si="11"/>
        <v/>
      </c>
      <c r="K28" s="135" t="str">
        <f t="shared" ca="1" si="11"/>
        <v/>
      </c>
      <c r="L28" s="135" t="str">
        <f t="shared" ca="1" si="11"/>
        <v/>
      </c>
      <c r="M28" s="135" t="str">
        <f t="shared" ca="1" si="11"/>
        <v/>
      </c>
      <c r="N28" s="135" t="str">
        <f t="shared" ca="1" si="11"/>
        <v/>
      </c>
      <c r="O28" s="135" t="str">
        <f t="shared" ca="1" si="11"/>
        <v/>
      </c>
      <c r="P28" s="135" t="str">
        <f t="shared" ca="1" si="11"/>
        <v/>
      </c>
      <c r="Q28" s="500"/>
      <c r="R28" s="135" t="str">
        <f t="shared" ca="1" si="12"/>
        <v/>
      </c>
      <c r="S28" s="135" t="str">
        <f t="shared" ca="1" si="12"/>
        <v/>
      </c>
      <c r="T28" s="135" t="str">
        <f t="shared" ca="1" si="12"/>
        <v/>
      </c>
      <c r="U28" s="135" t="str">
        <f t="shared" ca="1" si="12"/>
        <v/>
      </c>
      <c r="V28" s="135" t="str">
        <f t="shared" ca="1" si="12"/>
        <v/>
      </c>
      <c r="W28" s="135" t="str">
        <f t="shared" ca="1" si="12"/>
        <v/>
      </c>
      <c r="X28" s="500"/>
      <c r="Y28" s="135" t="str">
        <f t="shared" ca="1" si="13"/>
        <v/>
      </c>
      <c r="Z28" s="135" t="str">
        <f t="shared" ca="1" si="13"/>
        <v/>
      </c>
      <c r="AA28" s="135" t="str">
        <f t="shared" ca="1" si="13"/>
        <v/>
      </c>
      <c r="AB28" s="135" t="str">
        <f t="shared" ca="1" si="13"/>
        <v/>
      </c>
      <c r="AC28" s="135" t="str">
        <f t="shared" ca="1" si="13"/>
        <v/>
      </c>
      <c r="AD28" s="135" t="str">
        <f t="shared" ca="1" si="13"/>
        <v/>
      </c>
      <c r="AE28" s="135" t="str">
        <f t="shared" ca="1" si="13"/>
        <v/>
      </c>
      <c r="AF28" s="500"/>
      <c r="AG28" s="135" t="str">
        <f t="shared" ca="1" si="14"/>
        <v/>
      </c>
      <c r="AH28" s="135" t="str">
        <f t="shared" ca="1" si="14"/>
        <v/>
      </c>
      <c r="AI28" s="135" t="str">
        <f t="shared" ca="1" si="14"/>
        <v/>
      </c>
      <c r="AJ28" s="135" t="str">
        <f t="shared" ca="1" si="14"/>
        <v/>
      </c>
      <c r="AK28" s="135" t="str">
        <f t="shared" ca="1" si="14"/>
        <v/>
      </c>
      <c r="AL28" s="135" t="str">
        <f t="shared" ca="1" si="14"/>
        <v/>
      </c>
      <c r="AM28" s="135" t="str">
        <f t="shared" ca="1" si="14"/>
        <v/>
      </c>
      <c r="AN28" s="135" t="str">
        <f t="shared" ca="1" si="14"/>
        <v/>
      </c>
      <c r="AO28" s="135" t="str">
        <f t="shared" ca="1" si="14"/>
        <v/>
      </c>
      <c r="BI28" s="115" t="s">
        <v>201</v>
      </c>
      <c r="BJ28" s="118" t="str">
        <f ca="1">IFERROR(LEFT(INDIRECT("l(-10)c"&amp;TEXT(46+2*BJ9,"##"),FALSE)&amp;"        ",8),"")</f>
        <v xml:space="preserve">        </v>
      </c>
      <c r="BK28" s="118" t="str">
        <f t="shared" ref="BK28:CS28" ca="1" si="25">IFERROR(LEFT(INDIRECT("l(-10)c"&amp;TEXT(46+2*BK9,"##"),FALSE)&amp;"        ",8),"")</f>
        <v xml:space="preserve">        </v>
      </c>
      <c r="BL28" s="118" t="str">
        <f t="shared" ca="1" si="25"/>
        <v xml:space="preserve">        </v>
      </c>
      <c r="BM28" s="118" t="str">
        <f t="shared" ca="1" si="25"/>
        <v xml:space="preserve">        </v>
      </c>
      <c r="BN28" s="118" t="str">
        <f t="shared" ca="1" si="25"/>
        <v xml:space="preserve">        </v>
      </c>
      <c r="BO28" s="118" t="str">
        <f t="shared" ca="1" si="25"/>
        <v xml:space="preserve">        </v>
      </c>
      <c r="BP28" s="118" t="str">
        <f t="shared" ca="1" si="25"/>
        <v xml:space="preserve">        </v>
      </c>
      <c r="BQ28" s="118" t="str">
        <f t="shared" ca="1" si="25"/>
        <v xml:space="preserve">        </v>
      </c>
      <c r="BR28" s="118" t="str">
        <f t="shared" ca="1" si="25"/>
        <v xml:space="preserve">        </v>
      </c>
      <c r="BS28" s="118" t="str">
        <f t="shared" ca="1" si="25"/>
        <v xml:space="preserve">        </v>
      </c>
      <c r="BT28" s="118" t="str">
        <f t="shared" ca="1" si="25"/>
        <v xml:space="preserve">        </v>
      </c>
      <c r="BU28" s="118" t="str">
        <f t="shared" ca="1" si="25"/>
        <v xml:space="preserve">        </v>
      </c>
      <c r="BV28" s="118" t="str">
        <f t="shared" ca="1" si="25"/>
        <v xml:space="preserve">        </v>
      </c>
      <c r="BW28" s="118" t="str">
        <f t="shared" ca="1" si="25"/>
        <v xml:space="preserve">        </v>
      </c>
      <c r="BX28" s="118" t="str">
        <f t="shared" ca="1" si="25"/>
        <v xml:space="preserve">        </v>
      </c>
      <c r="BY28" s="118" t="str">
        <f t="shared" ca="1" si="25"/>
        <v xml:space="preserve">        </v>
      </c>
      <c r="BZ28" s="118" t="str">
        <f t="shared" ca="1" si="25"/>
        <v xml:space="preserve">        </v>
      </c>
      <c r="CA28" s="118" t="str">
        <f t="shared" ca="1" si="25"/>
        <v xml:space="preserve">        </v>
      </c>
      <c r="CB28" s="118" t="str">
        <f t="shared" ca="1" si="25"/>
        <v xml:space="preserve">        </v>
      </c>
      <c r="CC28" s="118" t="str">
        <f t="shared" ca="1" si="25"/>
        <v xml:space="preserve">        </v>
      </c>
      <c r="CD28" s="118" t="str">
        <f t="shared" ca="1" si="25"/>
        <v xml:space="preserve">        </v>
      </c>
      <c r="CE28" s="118" t="str">
        <f t="shared" ca="1" si="25"/>
        <v xml:space="preserve">        </v>
      </c>
      <c r="CF28" s="118" t="str">
        <f t="shared" ca="1" si="25"/>
        <v xml:space="preserve">        </v>
      </c>
      <c r="CG28" s="118" t="str">
        <f t="shared" ca="1" si="25"/>
        <v xml:space="preserve">        </v>
      </c>
      <c r="CH28" s="118" t="str">
        <f t="shared" ca="1" si="25"/>
        <v xml:space="preserve">        </v>
      </c>
      <c r="CI28" s="118" t="str">
        <f t="shared" ca="1" si="25"/>
        <v xml:space="preserve">        </v>
      </c>
      <c r="CJ28" s="118" t="str">
        <f t="shared" ca="1" si="25"/>
        <v xml:space="preserve">        </v>
      </c>
      <c r="CK28" s="118" t="str">
        <f t="shared" ca="1" si="25"/>
        <v xml:space="preserve">        </v>
      </c>
      <c r="CL28" s="118" t="str">
        <f t="shared" ca="1" si="25"/>
        <v xml:space="preserve">        </v>
      </c>
      <c r="CM28" s="118" t="str">
        <f t="shared" ca="1" si="25"/>
        <v xml:space="preserve">        </v>
      </c>
      <c r="CN28" s="118" t="str">
        <f t="shared" ca="1" si="25"/>
        <v xml:space="preserve">        </v>
      </c>
      <c r="CO28" s="118" t="str">
        <f t="shared" ca="1" si="25"/>
        <v xml:space="preserve">        </v>
      </c>
      <c r="CP28" s="118" t="str">
        <f t="shared" ca="1" si="25"/>
        <v xml:space="preserve">        </v>
      </c>
      <c r="CQ28" s="118" t="str">
        <f t="shared" ca="1" si="25"/>
        <v xml:space="preserve">        </v>
      </c>
      <c r="CR28" s="118" t="str">
        <f t="shared" ca="1" si="25"/>
        <v xml:space="preserve">        </v>
      </c>
      <c r="CS28" s="118" t="str">
        <f t="shared" ca="1" si="25"/>
        <v xml:space="preserve">        </v>
      </c>
    </row>
    <row r="29" spans="1:97" ht="15" customHeight="1" x14ac:dyDescent="0.25">
      <c r="A29" s="497" t="s">
        <v>213</v>
      </c>
      <c r="B29" s="135" t="str">
        <f t="shared" ca="1" si="10"/>
        <v/>
      </c>
      <c r="C29" s="135" t="str">
        <f t="shared" ca="1" si="10"/>
        <v/>
      </c>
      <c r="D29" s="135" t="str">
        <f t="shared" ca="1" si="10"/>
        <v/>
      </c>
      <c r="E29" s="135" t="str">
        <f t="shared" ca="1" si="10"/>
        <v/>
      </c>
      <c r="F29" s="135" t="str">
        <f t="shared" ca="1" si="10"/>
        <v/>
      </c>
      <c r="G29" s="135" t="str">
        <f t="shared" ca="1" si="10"/>
        <v/>
      </c>
      <c r="H29" s="135" t="str">
        <f t="shared" ca="1" si="10"/>
        <v/>
      </c>
      <c r="I29" s="500"/>
      <c r="J29" s="135" t="str">
        <f t="shared" ca="1" si="11"/>
        <v/>
      </c>
      <c r="K29" s="135" t="str">
        <f t="shared" ca="1" si="11"/>
        <v/>
      </c>
      <c r="L29" s="135" t="str">
        <f t="shared" ca="1" si="11"/>
        <v/>
      </c>
      <c r="M29" s="135" t="str">
        <f t="shared" ca="1" si="11"/>
        <v/>
      </c>
      <c r="N29" s="135" t="str">
        <f t="shared" ca="1" si="11"/>
        <v/>
      </c>
      <c r="O29" s="135" t="str">
        <f t="shared" ca="1" si="11"/>
        <v/>
      </c>
      <c r="P29" s="135" t="str">
        <f t="shared" ca="1" si="11"/>
        <v/>
      </c>
      <c r="Q29" s="500"/>
      <c r="R29" s="135" t="str">
        <f t="shared" ca="1" si="12"/>
        <v/>
      </c>
      <c r="S29" s="135" t="str">
        <f t="shared" ca="1" si="12"/>
        <v/>
      </c>
      <c r="T29" s="135" t="str">
        <f t="shared" ca="1" si="12"/>
        <v/>
      </c>
      <c r="U29" s="135" t="str">
        <f t="shared" ca="1" si="12"/>
        <v/>
      </c>
      <c r="V29" s="135" t="str">
        <f t="shared" ca="1" si="12"/>
        <v/>
      </c>
      <c r="W29" s="135" t="str">
        <f t="shared" ca="1" si="12"/>
        <v/>
      </c>
      <c r="X29" s="500"/>
      <c r="Y29" s="135" t="str">
        <f t="shared" ca="1" si="13"/>
        <v/>
      </c>
      <c r="Z29" s="135" t="str">
        <f t="shared" ca="1" si="13"/>
        <v/>
      </c>
      <c r="AA29" s="135" t="str">
        <f t="shared" ca="1" si="13"/>
        <v/>
      </c>
      <c r="AB29" s="135" t="str">
        <f t="shared" ca="1" si="13"/>
        <v/>
      </c>
      <c r="AC29" s="135" t="str">
        <f t="shared" ca="1" si="13"/>
        <v/>
      </c>
      <c r="AD29" s="135" t="str">
        <f t="shared" ca="1" si="13"/>
        <v/>
      </c>
      <c r="AE29" s="135" t="str">
        <f t="shared" ca="1" si="13"/>
        <v/>
      </c>
      <c r="AF29" s="500"/>
      <c r="AG29" s="135" t="str">
        <f t="shared" ca="1" si="14"/>
        <v/>
      </c>
      <c r="AH29" s="135" t="str">
        <f t="shared" ca="1" si="14"/>
        <v/>
      </c>
      <c r="AI29" s="135" t="str">
        <f t="shared" ca="1" si="14"/>
        <v/>
      </c>
      <c r="AJ29" s="135" t="str">
        <f t="shared" ca="1" si="14"/>
        <v/>
      </c>
      <c r="AK29" s="135" t="str">
        <f t="shared" ca="1" si="14"/>
        <v/>
      </c>
      <c r="AL29" s="135" t="str">
        <f t="shared" ca="1" si="14"/>
        <v/>
      </c>
      <c r="AM29" s="135" t="str">
        <f t="shared" ca="1" si="14"/>
        <v/>
      </c>
      <c r="AN29" s="135" t="str">
        <f t="shared" ca="1" si="14"/>
        <v/>
      </c>
      <c r="AO29" s="135" t="str">
        <f t="shared" ca="1" si="14"/>
        <v/>
      </c>
      <c r="BJ29" s="118" t="str">
        <f ca="1">IFERROR(IF(ROW()-27&lt;=INDIRECT("l18c"&amp;TEXT(45+2*BJ$9,"##"),FALSE),BJ28,""),"")</f>
        <v xml:space="preserve">        </v>
      </c>
      <c r="BK29" s="118" t="str">
        <f t="shared" ref="BK29:CS35" ca="1" si="26">IFERROR(IF(ROW()-27&lt;=INDIRECT("l18c"&amp;TEXT(45+2*BK$9,"##"),FALSE),BK28,""),"")</f>
        <v xml:space="preserve">        </v>
      </c>
      <c r="BL29" s="118" t="str">
        <f t="shared" ca="1" si="26"/>
        <v xml:space="preserve">        </v>
      </c>
      <c r="BM29" s="118" t="str">
        <f t="shared" ca="1" si="26"/>
        <v xml:space="preserve">        </v>
      </c>
      <c r="BN29" s="118" t="str">
        <f t="shared" ca="1" si="26"/>
        <v xml:space="preserve">        </v>
      </c>
      <c r="BO29" s="118" t="str">
        <f t="shared" ca="1" si="26"/>
        <v xml:space="preserve">        </v>
      </c>
      <c r="BP29" s="118" t="str">
        <f t="shared" ca="1" si="26"/>
        <v xml:space="preserve">        </v>
      </c>
      <c r="BQ29" s="118" t="str">
        <f t="shared" ca="1" si="26"/>
        <v xml:space="preserve">        </v>
      </c>
      <c r="BR29" s="118" t="str">
        <f t="shared" ca="1" si="26"/>
        <v xml:space="preserve">        </v>
      </c>
      <c r="BS29" s="118" t="str">
        <f t="shared" ca="1" si="26"/>
        <v xml:space="preserve">        </v>
      </c>
      <c r="BT29" s="118" t="str">
        <f t="shared" ca="1" si="26"/>
        <v xml:space="preserve">        </v>
      </c>
      <c r="BU29" s="118" t="str">
        <f t="shared" ca="1" si="26"/>
        <v xml:space="preserve">        </v>
      </c>
      <c r="BV29" s="118" t="str">
        <f t="shared" ca="1" si="26"/>
        <v xml:space="preserve">        </v>
      </c>
      <c r="BW29" s="118" t="str">
        <f t="shared" ca="1" si="26"/>
        <v xml:space="preserve">        </v>
      </c>
      <c r="BX29" s="118" t="str">
        <f t="shared" ca="1" si="26"/>
        <v xml:space="preserve">        </v>
      </c>
      <c r="BY29" s="118" t="str">
        <f t="shared" ca="1" si="26"/>
        <v xml:space="preserve">        </v>
      </c>
      <c r="BZ29" s="118" t="str">
        <f t="shared" ca="1" si="26"/>
        <v xml:space="preserve">        </v>
      </c>
      <c r="CA29" s="118" t="str">
        <f t="shared" ca="1" si="26"/>
        <v xml:space="preserve">        </v>
      </c>
      <c r="CB29" s="118" t="str">
        <f t="shared" ca="1" si="26"/>
        <v xml:space="preserve">        </v>
      </c>
      <c r="CC29" s="118" t="str">
        <f t="shared" ca="1" si="26"/>
        <v xml:space="preserve">        </v>
      </c>
      <c r="CD29" s="118" t="str">
        <f t="shared" ca="1" si="26"/>
        <v xml:space="preserve">        </v>
      </c>
      <c r="CE29" s="118" t="str">
        <f t="shared" ca="1" si="26"/>
        <v xml:space="preserve">        </v>
      </c>
      <c r="CF29" s="118" t="str">
        <f t="shared" ca="1" si="26"/>
        <v xml:space="preserve">        </v>
      </c>
      <c r="CG29" s="118" t="str">
        <f t="shared" ca="1" si="26"/>
        <v xml:space="preserve">        </v>
      </c>
      <c r="CH29" s="118" t="str">
        <f t="shared" ca="1" si="26"/>
        <v xml:space="preserve">        </v>
      </c>
      <c r="CI29" s="118" t="str">
        <f t="shared" ca="1" si="26"/>
        <v xml:space="preserve">        </v>
      </c>
      <c r="CJ29" s="118" t="str">
        <f t="shared" ca="1" si="26"/>
        <v xml:space="preserve">        </v>
      </c>
      <c r="CK29" s="118" t="str">
        <f t="shared" ca="1" si="26"/>
        <v xml:space="preserve">        </v>
      </c>
      <c r="CL29" s="118" t="str">
        <f t="shared" ca="1" si="26"/>
        <v xml:space="preserve">        </v>
      </c>
      <c r="CM29" s="118" t="str">
        <f t="shared" ca="1" si="26"/>
        <v xml:space="preserve">        </v>
      </c>
      <c r="CN29" s="118" t="str">
        <f t="shared" ca="1" si="26"/>
        <v xml:space="preserve">        </v>
      </c>
      <c r="CO29" s="118" t="str">
        <f t="shared" ca="1" si="26"/>
        <v xml:space="preserve">        </v>
      </c>
      <c r="CP29" s="118" t="str">
        <f t="shared" ca="1" si="26"/>
        <v xml:space="preserve">        </v>
      </c>
      <c r="CQ29" s="118" t="str">
        <f t="shared" ca="1" si="26"/>
        <v xml:space="preserve">        </v>
      </c>
      <c r="CR29" s="118" t="str">
        <f t="shared" ca="1" si="26"/>
        <v xml:space="preserve">        </v>
      </c>
      <c r="CS29" s="118" t="str">
        <f t="shared" ca="1" si="26"/>
        <v xml:space="preserve">        </v>
      </c>
    </row>
    <row r="30" spans="1:97" ht="15" customHeight="1" x14ac:dyDescent="0.25">
      <c r="A30" s="498"/>
      <c r="B30" s="135" t="str">
        <f t="shared" ca="1" si="10"/>
        <v/>
      </c>
      <c r="C30" s="135" t="str">
        <f t="shared" ca="1" si="10"/>
        <v/>
      </c>
      <c r="D30" s="135" t="str">
        <f t="shared" ca="1" si="10"/>
        <v/>
      </c>
      <c r="E30" s="135" t="str">
        <f t="shared" ca="1" si="10"/>
        <v/>
      </c>
      <c r="F30" s="135" t="str">
        <f t="shared" ca="1" si="10"/>
        <v/>
      </c>
      <c r="G30" s="135" t="str">
        <f t="shared" ca="1" si="10"/>
        <v/>
      </c>
      <c r="H30" s="135" t="str">
        <f t="shared" ca="1" si="10"/>
        <v/>
      </c>
      <c r="I30" s="500"/>
      <c r="J30" s="135" t="str">
        <f t="shared" ca="1" si="11"/>
        <v/>
      </c>
      <c r="K30" s="135" t="str">
        <f t="shared" ca="1" si="11"/>
        <v/>
      </c>
      <c r="L30" s="135" t="str">
        <f t="shared" ca="1" si="11"/>
        <v/>
      </c>
      <c r="M30" s="135" t="str">
        <f t="shared" ca="1" si="11"/>
        <v/>
      </c>
      <c r="N30" s="135" t="str">
        <f t="shared" ca="1" si="11"/>
        <v/>
      </c>
      <c r="O30" s="135" t="str">
        <f t="shared" ca="1" si="11"/>
        <v/>
      </c>
      <c r="P30" s="135" t="str">
        <f t="shared" ca="1" si="11"/>
        <v/>
      </c>
      <c r="Q30" s="500"/>
      <c r="R30" s="135" t="str">
        <f t="shared" ca="1" si="12"/>
        <v/>
      </c>
      <c r="S30" s="135" t="str">
        <f t="shared" ca="1" si="12"/>
        <v/>
      </c>
      <c r="T30" s="135" t="str">
        <f t="shared" ca="1" si="12"/>
        <v/>
      </c>
      <c r="U30" s="135" t="str">
        <f t="shared" ca="1" si="12"/>
        <v/>
      </c>
      <c r="V30" s="135" t="str">
        <f t="shared" ca="1" si="12"/>
        <v/>
      </c>
      <c r="W30" s="135" t="str">
        <f t="shared" ca="1" si="12"/>
        <v/>
      </c>
      <c r="X30" s="500"/>
      <c r="Y30" s="135" t="str">
        <f t="shared" ca="1" si="13"/>
        <v/>
      </c>
      <c r="Z30" s="135" t="str">
        <f t="shared" ca="1" si="13"/>
        <v/>
      </c>
      <c r="AA30" s="135" t="str">
        <f t="shared" ca="1" si="13"/>
        <v/>
      </c>
      <c r="AB30" s="135" t="str">
        <f t="shared" ca="1" si="13"/>
        <v/>
      </c>
      <c r="AC30" s="135" t="str">
        <f t="shared" ca="1" si="13"/>
        <v/>
      </c>
      <c r="AD30" s="135" t="str">
        <f t="shared" ca="1" si="13"/>
        <v/>
      </c>
      <c r="AE30" s="135" t="str">
        <f t="shared" ca="1" si="13"/>
        <v/>
      </c>
      <c r="AF30" s="500"/>
      <c r="AG30" s="135" t="str">
        <f t="shared" ca="1" si="14"/>
        <v/>
      </c>
      <c r="AH30" s="135" t="str">
        <f t="shared" ca="1" si="14"/>
        <v/>
      </c>
      <c r="AI30" s="135" t="str">
        <f t="shared" ca="1" si="14"/>
        <v/>
      </c>
      <c r="AJ30" s="135" t="str">
        <f t="shared" ca="1" si="14"/>
        <v/>
      </c>
      <c r="AK30" s="135" t="str">
        <f t="shared" ca="1" si="14"/>
        <v/>
      </c>
      <c r="AL30" s="135" t="str">
        <f t="shared" ca="1" si="14"/>
        <v/>
      </c>
      <c r="AM30" s="135" t="str">
        <f t="shared" ca="1" si="14"/>
        <v/>
      </c>
      <c r="AN30" s="135" t="str">
        <f t="shared" ca="1" si="14"/>
        <v/>
      </c>
      <c r="AO30" s="135" t="str">
        <f t="shared" ca="1" si="14"/>
        <v/>
      </c>
      <c r="BJ30" s="118" t="str">
        <f t="shared" ref="BJ30:BY35" ca="1" si="27">IFERROR(IF(ROW()-27&lt;=INDIRECT("l18c"&amp;TEXT(45+2*BJ$9,"##"),FALSE),BJ29,""),"")</f>
        <v/>
      </c>
      <c r="BK30" s="118" t="str">
        <f t="shared" ca="1" si="26"/>
        <v/>
      </c>
      <c r="BL30" s="118" t="str">
        <f t="shared" ca="1" si="26"/>
        <v/>
      </c>
      <c r="BM30" s="118" t="str">
        <f t="shared" ca="1" si="26"/>
        <v/>
      </c>
      <c r="BN30" s="118" t="str">
        <f t="shared" ca="1" si="26"/>
        <v/>
      </c>
      <c r="BO30" s="118" t="str">
        <f t="shared" ca="1" si="26"/>
        <v/>
      </c>
      <c r="BP30" s="118" t="str">
        <f t="shared" ca="1" si="26"/>
        <v/>
      </c>
      <c r="BQ30" s="118" t="str">
        <f t="shared" ca="1" si="26"/>
        <v/>
      </c>
      <c r="BR30" s="118" t="str">
        <f t="shared" ca="1" si="26"/>
        <v/>
      </c>
      <c r="BS30" s="118" t="str">
        <f t="shared" ca="1" si="26"/>
        <v/>
      </c>
      <c r="BT30" s="118" t="str">
        <f t="shared" ca="1" si="26"/>
        <v/>
      </c>
      <c r="BU30" s="118" t="str">
        <f t="shared" ca="1" si="26"/>
        <v/>
      </c>
      <c r="BV30" s="118" t="str">
        <f t="shared" ca="1" si="26"/>
        <v/>
      </c>
      <c r="BW30" s="118" t="str">
        <f t="shared" ca="1" si="26"/>
        <v/>
      </c>
      <c r="BX30" s="118" t="str">
        <f t="shared" ca="1" si="26"/>
        <v/>
      </c>
      <c r="BY30" s="118" t="str">
        <f t="shared" ca="1" si="26"/>
        <v/>
      </c>
      <c r="BZ30" s="118" t="str">
        <f t="shared" ca="1" si="26"/>
        <v/>
      </c>
      <c r="CA30" s="118" t="str">
        <f t="shared" ca="1" si="26"/>
        <v/>
      </c>
      <c r="CB30" s="118" t="str">
        <f t="shared" ca="1" si="26"/>
        <v/>
      </c>
      <c r="CC30" s="118" t="str">
        <f t="shared" ca="1" si="26"/>
        <v/>
      </c>
      <c r="CD30" s="118" t="str">
        <f t="shared" ca="1" si="26"/>
        <v/>
      </c>
      <c r="CE30" s="118" t="str">
        <f t="shared" ca="1" si="26"/>
        <v/>
      </c>
      <c r="CF30" s="118" t="str">
        <f t="shared" ca="1" si="26"/>
        <v/>
      </c>
      <c r="CG30" s="118" t="str">
        <f t="shared" ca="1" si="26"/>
        <v/>
      </c>
      <c r="CH30" s="118" t="str">
        <f t="shared" ca="1" si="26"/>
        <v/>
      </c>
      <c r="CI30" s="118" t="str">
        <f t="shared" ca="1" si="26"/>
        <v/>
      </c>
      <c r="CJ30" s="118" t="str">
        <f t="shared" ca="1" si="26"/>
        <v/>
      </c>
      <c r="CK30" s="118" t="str">
        <f t="shared" ca="1" si="26"/>
        <v/>
      </c>
      <c r="CL30" s="118" t="str">
        <f t="shared" ca="1" si="26"/>
        <v/>
      </c>
      <c r="CM30" s="118" t="str">
        <f t="shared" ca="1" si="26"/>
        <v/>
      </c>
      <c r="CN30" s="118" t="str">
        <f t="shared" ca="1" si="26"/>
        <v/>
      </c>
      <c r="CO30" s="118" t="str">
        <f t="shared" ca="1" si="26"/>
        <v/>
      </c>
      <c r="CP30" s="118" t="str">
        <f t="shared" ca="1" si="26"/>
        <v/>
      </c>
      <c r="CQ30" s="118" t="str">
        <f t="shared" ca="1" si="26"/>
        <v/>
      </c>
      <c r="CR30" s="118" t="str">
        <f t="shared" ca="1" si="26"/>
        <v/>
      </c>
      <c r="CS30" s="118" t="str">
        <f t="shared" ca="1" si="26"/>
        <v/>
      </c>
    </row>
    <row r="31" spans="1:97" ht="15" customHeight="1" x14ac:dyDescent="0.25">
      <c r="A31" s="497" t="s">
        <v>214</v>
      </c>
      <c r="B31" s="135" t="str">
        <f t="shared" ca="1" si="10"/>
        <v/>
      </c>
      <c r="C31" s="135" t="str">
        <f t="shared" ca="1" si="10"/>
        <v/>
      </c>
      <c r="D31" s="135" t="str">
        <f t="shared" ca="1" si="10"/>
        <v/>
      </c>
      <c r="E31" s="135" t="str">
        <f t="shared" ca="1" si="10"/>
        <v/>
      </c>
      <c r="F31" s="135" t="str">
        <f t="shared" ca="1" si="10"/>
        <v/>
      </c>
      <c r="G31" s="135" t="str">
        <f t="shared" ca="1" si="10"/>
        <v/>
      </c>
      <c r="H31" s="135" t="str">
        <f t="shared" ca="1" si="10"/>
        <v/>
      </c>
      <c r="I31" s="500"/>
      <c r="J31" s="135" t="str">
        <f t="shared" ca="1" si="11"/>
        <v/>
      </c>
      <c r="K31" s="135" t="str">
        <f t="shared" ca="1" si="11"/>
        <v/>
      </c>
      <c r="L31" s="135" t="str">
        <f t="shared" ca="1" si="11"/>
        <v/>
      </c>
      <c r="M31" s="135" t="str">
        <f t="shared" ca="1" si="11"/>
        <v/>
      </c>
      <c r="N31" s="135" t="str">
        <f t="shared" ca="1" si="11"/>
        <v/>
      </c>
      <c r="O31" s="135" t="str">
        <f t="shared" ca="1" si="11"/>
        <v/>
      </c>
      <c r="P31" s="135" t="str">
        <f t="shared" ca="1" si="11"/>
        <v/>
      </c>
      <c r="Q31" s="500"/>
      <c r="R31" s="135" t="str">
        <f t="shared" ca="1" si="12"/>
        <v/>
      </c>
      <c r="S31" s="135" t="str">
        <f t="shared" ca="1" si="12"/>
        <v/>
      </c>
      <c r="T31" s="135" t="str">
        <f t="shared" ca="1" si="12"/>
        <v/>
      </c>
      <c r="U31" s="135" t="str">
        <f t="shared" ca="1" si="12"/>
        <v/>
      </c>
      <c r="V31" s="135" t="str">
        <f t="shared" ca="1" si="12"/>
        <v/>
      </c>
      <c r="W31" s="135" t="str">
        <f t="shared" ca="1" si="12"/>
        <v/>
      </c>
      <c r="X31" s="500"/>
      <c r="Y31" s="135" t="str">
        <f t="shared" ca="1" si="13"/>
        <v/>
      </c>
      <c r="Z31" s="135" t="str">
        <f t="shared" ca="1" si="13"/>
        <v/>
      </c>
      <c r="AA31" s="135" t="str">
        <f t="shared" ca="1" si="13"/>
        <v/>
      </c>
      <c r="AB31" s="135" t="str">
        <f t="shared" ca="1" si="13"/>
        <v/>
      </c>
      <c r="AC31" s="135" t="str">
        <f t="shared" ca="1" si="13"/>
        <v/>
      </c>
      <c r="AD31" s="135" t="str">
        <f t="shared" ca="1" si="13"/>
        <v/>
      </c>
      <c r="AE31" s="135" t="str">
        <f t="shared" ca="1" si="13"/>
        <v/>
      </c>
      <c r="AF31" s="500"/>
      <c r="AG31" s="135" t="str">
        <f t="shared" ca="1" si="14"/>
        <v/>
      </c>
      <c r="AH31" s="135" t="str">
        <f t="shared" ca="1" si="14"/>
        <v/>
      </c>
      <c r="AI31" s="135" t="str">
        <f t="shared" ca="1" si="14"/>
        <v/>
      </c>
      <c r="AJ31" s="135" t="str">
        <f t="shared" ca="1" si="14"/>
        <v/>
      </c>
      <c r="AK31" s="135" t="str">
        <f t="shared" ca="1" si="14"/>
        <v/>
      </c>
      <c r="AL31" s="135" t="str">
        <f t="shared" ca="1" si="14"/>
        <v/>
      </c>
      <c r="AM31" s="135" t="str">
        <f t="shared" ca="1" si="14"/>
        <v/>
      </c>
      <c r="AN31" s="135" t="str">
        <f t="shared" ca="1" si="14"/>
        <v/>
      </c>
      <c r="AO31" s="135" t="str">
        <f t="shared" ca="1" si="14"/>
        <v/>
      </c>
      <c r="BJ31" s="118" t="str">
        <f t="shared" ca="1" si="27"/>
        <v/>
      </c>
      <c r="BK31" s="118" t="str">
        <f t="shared" ca="1" si="26"/>
        <v/>
      </c>
      <c r="BL31" s="118" t="str">
        <f t="shared" ca="1" si="26"/>
        <v/>
      </c>
      <c r="BM31" s="118" t="str">
        <f t="shared" ca="1" si="26"/>
        <v/>
      </c>
      <c r="BN31" s="118" t="str">
        <f t="shared" ca="1" si="26"/>
        <v/>
      </c>
      <c r="BO31" s="118" t="str">
        <f t="shared" ca="1" si="26"/>
        <v/>
      </c>
      <c r="BP31" s="118" t="str">
        <f t="shared" ca="1" si="26"/>
        <v/>
      </c>
      <c r="BQ31" s="118" t="str">
        <f t="shared" ca="1" si="26"/>
        <v/>
      </c>
      <c r="BR31" s="118" t="str">
        <f t="shared" ca="1" si="26"/>
        <v/>
      </c>
      <c r="BS31" s="118" t="str">
        <f t="shared" ca="1" si="26"/>
        <v/>
      </c>
      <c r="BT31" s="118" t="str">
        <f t="shared" ca="1" si="26"/>
        <v/>
      </c>
      <c r="BU31" s="118" t="str">
        <f t="shared" ca="1" si="26"/>
        <v/>
      </c>
      <c r="BV31" s="118" t="str">
        <f t="shared" ca="1" si="26"/>
        <v/>
      </c>
      <c r="BW31" s="118" t="str">
        <f t="shared" ca="1" si="26"/>
        <v/>
      </c>
      <c r="BX31" s="118" t="str">
        <f t="shared" ca="1" si="26"/>
        <v/>
      </c>
      <c r="BY31" s="118" t="str">
        <f t="shared" ca="1" si="26"/>
        <v/>
      </c>
      <c r="BZ31" s="118" t="str">
        <f t="shared" ca="1" si="26"/>
        <v/>
      </c>
      <c r="CA31" s="118" t="str">
        <f t="shared" ca="1" si="26"/>
        <v/>
      </c>
      <c r="CB31" s="118" t="str">
        <f t="shared" ca="1" si="26"/>
        <v/>
      </c>
      <c r="CC31" s="118" t="str">
        <f t="shared" ca="1" si="26"/>
        <v/>
      </c>
      <c r="CD31" s="118" t="str">
        <f t="shared" ca="1" si="26"/>
        <v/>
      </c>
      <c r="CE31" s="118" t="str">
        <f t="shared" ca="1" si="26"/>
        <v/>
      </c>
      <c r="CF31" s="118" t="str">
        <f t="shared" ca="1" si="26"/>
        <v/>
      </c>
      <c r="CG31" s="118" t="str">
        <f t="shared" ca="1" si="26"/>
        <v/>
      </c>
      <c r="CH31" s="118" t="str">
        <f t="shared" ca="1" si="26"/>
        <v/>
      </c>
      <c r="CI31" s="118" t="str">
        <f t="shared" ca="1" si="26"/>
        <v/>
      </c>
      <c r="CJ31" s="118" t="str">
        <f t="shared" ca="1" si="26"/>
        <v/>
      </c>
      <c r="CK31" s="118" t="str">
        <f t="shared" ca="1" si="26"/>
        <v/>
      </c>
      <c r="CL31" s="118" t="str">
        <f t="shared" ca="1" si="26"/>
        <v/>
      </c>
      <c r="CM31" s="118" t="str">
        <f t="shared" ca="1" si="26"/>
        <v/>
      </c>
      <c r="CN31" s="118" t="str">
        <f t="shared" ca="1" si="26"/>
        <v/>
      </c>
      <c r="CO31" s="118" t="str">
        <f t="shared" ca="1" si="26"/>
        <v/>
      </c>
      <c r="CP31" s="118" t="str">
        <f t="shared" ca="1" si="26"/>
        <v/>
      </c>
      <c r="CQ31" s="118" t="str">
        <f t="shared" ca="1" si="26"/>
        <v/>
      </c>
      <c r="CR31" s="118" t="str">
        <f t="shared" ca="1" si="26"/>
        <v/>
      </c>
      <c r="CS31" s="118" t="str">
        <f t="shared" ca="1" si="26"/>
        <v/>
      </c>
    </row>
    <row r="32" spans="1:97" x14ac:dyDescent="0.25">
      <c r="A32" s="498"/>
      <c r="B32" s="135" t="str">
        <f t="shared" ca="1" si="10"/>
        <v/>
      </c>
      <c r="C32" s="135" t="str">
        <f t="shared" ca="1" si="10"/>
        <v/>
      </c>
      <c r="D32" s="135" t="str">
        <f t="shared" ca="1" si="10"/>
        <v/>
      </c>
      <c r="E32" s="135" t="str">
        <f t="shared" ca="1" si="10"/>
        <v/>
      </c>
      <c r="F32" s="135" t="str">
        <f t="shared" ca="1" si="10"/>
        <v/>
      </c>
      <c r="G32" s="135" t="str">
        <f t="shared" ca="1" si="10"/>
        <v/>
      </c>
      <c r="H32" s="135" t="str">
        <f t="shared" ca="1" si="10"/>
        <v/>
      </c>
      <c r="I32" s="500"/>
      <c r="J32" s="135" t="str">
        <f t="shared" ca="1" si="11"/>
        <v/>
      </c>
      <c r="K32" s="135" t="str">
        <f t="shared" ca="1" si="11"/>
        <v/>
      </c>
      <c r="L32" s="135" t="str">
        <f t="shared" ca="1" si="11"/>
        <v/>
      </c>
      <c r="M32" s="135" t="str">
        <f t="shared" ca="1" si="11"/>
        <v/>
      </c>
      <c r="N32" s="135" t="str">
        <f t="shared" ca="1" si="11"/>
        <v/>
      </c>
      <c r="O32" s="135" t="str">
        <f t="shared" ca="1" si="11"/>
        <v/>
      </c>
      <c r="P32" s="135" t="str">
        <f t="shared" ca="1" si="11"/>
        <v/>
      </c>
      <c r="Q32" s="500"/>
      <c r="R32" s="135" t="str">
        <f t="shared" ca="1" si="12"/>
        <v/>
      </c>
      <c r="S32" s="135" t="str">
        <f t="shared" ca="1" si="12"/>
        <v/>
      </c>
      <c r="T32" s="135" t="str">
        <f t="shared" ca="1" si="12"/>
        <v/>
      </c>
      <c r="U32" s="135" t="str">
        <f t="shared" ca="1" si="12"/>
        <v/>
      </c>
      <c r="V32" s="135" t="str">
        <f t="shared" ca="1" si="12"/>
        <v/>
      </c>
      <c r="W32" s="135" t="str">
        <f t="shared" ca="1" si="12"/>
        <v/>
      </c>
      <c r="X32" s="500"/>
      <c r="Y32" s="135" t="str">
        <f t="shared" ca="1" si="13"/>
        <v/>
      </c>
      <c r="Z32" s="135" t="str">
        <f t="shared" ca="1" si="13"/>
        <v/>
      </c>
      <c r="AA32" s="135" t="str">
        <f t="shared" ca="1" si="13"/>
        <v/>
      </c>
      <c r="AB32" s="135" t="str">
        <f t="shared" ca="1" si="13"/>
        <v/>
      </c>
      <c r="AC32" s="135" t="str">
        <f t="shared" ca="1" si="13"/>
        <v/>
      </c>
      <c r="AD32" s="135" t="str">
        <f t="shared" ca="1" si="13"/>
        <v/>
      </c>
      <c r="AE32" s="135" t="str">
        <f t="shared" ca="1" si="13"/>
        <v/>
      </c>
      <c r="AF32" s="500"/>
      <c r="AG32" s="135" t="str">
        <f t="shared" ca="1" si="14"/>
        <v/>
      </c>
      <c r="AH32" s="135" t="str">
        <f t="shared" ca="1" si="14"/>
        <v/>
      </c>
      <c r="AI32" s="135" t="str">
        <f t="shared" ca="1" si="14"/>
        <v/>
      </c>
      <c r="AJ32" s="135" t="str">
        <f t="shared" ca="1" si="14"/>
        <v/>
      </c>
      <c r="AK32" s="135" t="str">
        <f t="shared" ca="1" si="14"/>
        <v/>
      </c>
      <c r="AL32" s="135" t="str">
        <f t="shared" ca="1" si="14"/>
        <v/>
      </c>
      <c r="AM32" s="135" t="str">
        <f t="shared" ca="1" si="14"/>
        <v/>
      </c>
      <c r="AN32" s="135" t="str">
        <f t="shared" ca="1" si="14"/>
        <v/>
      </c>
      <c r="AO32" s="135" t="str">
        <f t="shared" ca="1" si="14"/>
        <v/>
      </c>
      <c r="BJ32" s="118" t="str">
        <f t="shared" ca="1" si="27"/>
        <v/>
      </c>
      <c r="BK32" s="118" t="str">
        <f t="shared" ca="1" si="26"/>
        <v/>
      </c>
      <c r="BL32" s="118" t="str">
        <f t="shared" ca="1" si="26"/>
        <v/>
      </c>
      <c r="BM32" s="118" t="str">
        <f t="shared" ca="1" si="26"/>
        <v/>
      </c>
      <c r="BN32" s="118" t="str">
        <f t="shared" ca="1" si="26"/>
        <v/>
      </c>
      <c r="BO32" s="118" t="str">
        <f t="shared" ca="1" si="26"/>
        <v/>
      </c>
      <c r="BP32" s="118" t="str">
        <f t="shared" ca="1" si="26"/>
        <v/>
      </c>
      <c r="BQ32" s="118" t="str">
        <f t="shared" ca="1" si="26"/>
        <v/>
      </c>
      <c r="BR32" s="118" t="str">
        <f t="shared" ca="1" si="26"/>
        <v/>
      </c>
      <c r="BS32" s="118" t="str">
        <f t="shared" ca="1" si="26"/>
        <v/>
      </c>
      <c r="BT32" s="118" t="str">
        <f t="shared" ca="1" si="26"/>
        <v/>
      </c>
      <c r="BU32" s="118" t="str">
        <f t="shared" ca="1" si="26"/>
        <v/>
      </c>
      <c r="BV32" s="118" t="str">
        <f t="shared" ca="1" si="26"/>
        <v/>
      </c>
      <c r="BW32" s="118" t="str">
        <f t="shared" ca="1" si="26"/>
        <v/>
      </c>
      <c r="BX32" s="118" t="str">
        <f t="shared" ca="1" si="26"/>
        <v/>
      </c>
      <c r="BY32" s="118" t="str">
        <f t="shared" ca="1" si="26"/>
        <v/>
      </c>
      <c r="BZ32" s="118" t="str">
        <f t="shared" ca="1" si="26"/>
        <v/>
      </c>
      <c r="CA32" s="118" t="str">
        <f t="shared" ca="1" si="26"/>
        <v/>
      </c>
      <c r="CB32" s="118" t="str">
        <f t="shared" ca="1" si="26"/>
        <v/>
      </c>
      <c r="CC32" s="118" t="str">
        <f t="shared" ca="1" si="26"/>
        <v/>
      </c>
      <c r="CD32" s="118" t="str">
        <f t="shared" ca="1" si="26"/>
        <v/>
      </c>
      <c r="CE32" s="118" t="str">
        <f t="shared" ca="1" si="26"/>
        <v/>
      </c>
      <c r="CF32" s="118" t="str">
        <f t="shared" ca="1" si="26"/>
        <v/>
      </c>
      <c r="CG32" s="118" t="str">
        <f t="shared" ca="1" si="26"/>
        <v/>
      </c>
      <c r="CH32" s="118" t="str">
        <f t="shared" ca="1" si="26"/>
        <v/>
      </c>
      <c r="CI32" s="118" t="str">
        <f t="shared" ca="1" si="26"/>
        <v/>
      </c>
      <c r="CJ32" s="118" t="str">
        <f t="shared" ca="1" si="26"/>
        <v/>
      </c>
      <c r="CK32" s="118" t="str">
        <f t="shared" ca="1" si="26"/>
        <v/>
      </c>
      <c r="CL32" s="118" t="str">
        <f t="shared" ca="1" si="26"/>
        <v/>
      </c>
      <c r="CM32" s="118" t="str">
        <f t="shared" ca="1" si="26"/>
        <v/>
      </c>
      <c r="CN32" s="118" t="str">
        <f t="shared" ca="1" si="26"/>
        <v/>
      </c>
      <c r="CO32" s="118" t="str">
        <f t="shared" ca="1" si="26"/>
        <v/>
      </c>
      <c r="CP32" s="118" t="str">
        <f t="shared" ca="1" si="26"/>
        <v/>
      </c>
      <c r="CQ32" s="118" t="str">
        <f t="shared" ca="1" si="26"/>
        <v/>
      </c>
      <c r="CR32" s="118" t="str">
        <f t="shared" ca="1" si="26"/>
        <v/>
      </c>
      <c r="CS32" s="118" t="str">
        <f t="shared" ca="1" si="26"/>
        <v/>
      </c>
    </row>
    <row r="33" spans="1:100" x14ac:dyDescent="0.25">
      <c r="A33" s="502" t="s">
        <v>215</v>
      </c>
      <c r="B33" s="135" t="str">
        <f t="shared" ca="1" si="10"/>
        <v/>
      </c>
      <c r="C33" s="135" t="str">
        <f t="shared" ca="1" si="10"/>
        <v/>
      </c>
      <c r="D33" s="135" t="str">
        <f t="shared" ca="1" si="10"/>
        <v/>
      </c>
      <c r="E33" s="135" t="str">
        <f t="shared" ca="1" si="10"/>
        <v/>
      </c>
      <c r="F33" s="135" t="str">
        <f t="shared" ca="1" si="10"/>
        <v/>
      </c>
      <c r="G33" s="135" t="str">
        <f t="shared" ca="1" si="10"/>
        <v/>
      </c>
      <c r="H33" s="135" t="str">
        <f t="shared" ca="1" si="10"/>
        <v/>
      </c>
      <c r="I33" s="500"/>
      <c r="J33" s="135" t="str">
        <f t="shared" ca="1" si="11"/>
        <v/>
      </c>
      <c r="K33" s="135" t="str">
        <f t="shared" ca="1" si="11"/>
        <v/>
      </c>
      <c r="L33" s="135" t="str">
        <f t="shared" ca="1" si="11"/>
        <v/>
      </c>
      <c r="M33" s="135" t="str">
        <f t="shared" ca="1" si="11"/>
        <v/>
      </c>
      <c r="N33" s="135" t="str">
        <f t="shared" ca="1" si="11"/>
        <v/>
      </c>
      <c r="O33" s="135" t="str">
        <f t="shared" ca="1" si="11"/>
        <v/>
      </c>
      <c r="P33" s="135" t="str">
        <f t="shared" ca="1" si="11"/>
        <v/>
      </c>
      <c r="Q33" s="500"/>
      <c r="R33" s="135" t="str">
        <f t="shared" ca="1" si="12"/>
        <v/>
      </c>
      <c r="S33" s="135" t="str">
        <f t="shared" ca="1" si="12"/>
        <v/>
      </c>
      <c r="T33" s="135" t="str">
        <f t="shared" ca="1" si="12"/>
        <v/>
      </c>
      <c r="U33" s="135" t="str">
        <f t="shared" ca="1" si="12"/>
        <v/>
      </c>
      <c r="V33" s="135" t="str">
        <f t="shared" ca="1" si="12"/>
        <v/>
      </c>
      <c r="W33" s="135" t="str">
        <f t="shared" ca="1" si="12"/>
        <v/>
      </c>
      <c r="X33" s="500"/>
      <c r="Y33" s="135" t="str">
        <f t="shared" ca="1" si="13"/>
        <v/>
      </c>
      <c r="Z33" s="135" t="str">
        <f t="shared" ca="1" si="13"/>
        <v/>
      </c>
      <c r="AA33" s="135" t="str">
        <f t="shared" ca="1" si="13"/>
        <v/>
      </c>
      <c r="AB33" s="135" t="str">
        <f t="shared" ca="1" si="13"/>
        <v/>
      </c>
      <c r="AC33" s="135" t="str">
        <f t="shared" ca="1" si="13"/>
        <v/>
      </c>
      <c r="AD33" s="135" t="str">
        <f t="shared" ca="1" si="13"/>
        <v/>
      </c>
      <c r="AE33" s="135" t="str">
        <f t="shared" ca="1" si="13"/>
        <v/>
      </c>
      <c r="AF33" s="500"/>
      <c r="AG33" s="135" t="str">
        <f t="shared" ca="1" si="14"/>
        <v/>
      </c>
      <c r="AH33" s="135" t="str">
        <f t="shared" ca="1" si="14"/>
        <v/>
      </c>
      <c r="AI33" s="135" t="str">
        <f t="shared" ca="1" si="14"/>
        <v/>
      </c>
      <c r="AJ33" s="135" t="str">
        <f t="shared" ca="1" si="14"/>
        <v/>
      </c>
      <c r="AK33" s="135" t="str">
        <f t="shared" ca="1" si="14"/>
        <v/>
      </c>
      <c r="AL33" s="135" t="str">
        <f t="shared" ca="1" si="14"/>
        <v/>
      </c>
      <c r="AM33" s="135" t="str">
        <f t="shared" ca="1" si="14"/>
        <v/>
      </c>
      <c r="AN33" s="135" t="str">
        <f t="shared" ca="1" si="14"/>
        <v/>
      </c>
      <c r="AO33" s="135" t="str">
        <f t="shared" ca="1" si="14"/>
        <v/>
      </c>
      <c r="BJ33" s="118" t="str">
        <f t="shared" ca="1" si="27"/>
        <v/>
      </c>
      <c r="BK33" s="118" t="str">
        <f t="shared" ca="1" si="26"/>
        <v/>
      </c>
      <c r="BL33" s="118" t="str">
        <f t="shared" ca="1" si="26"/>
        <v/>
      </c>
      <c r="BM33" s="118" t="str">
        <f t="shared" ca="1" si="26"/>
        <v/>
      </c>
      <c r="BN33" s="118" t="str">
        <f t="shared" ca="1" si="26"/>
        <v/>
      </c>
      <c r="BO33" s="118" t="str">
        <f t="shared" ca="1" si="26"/>
        <v/>
      </c>
      <c r="BP33" s="118" t="str">
        <f t="shared" ca="1" si="26"/>
        <v/>
      </c>
      <c r="BQ33" s="118" t="str">
        <f t="shared" ca="1" si="26"/>
        <v/>
      </c>
      <c r="BR33" s="118" t="str">
        <f t="shared" ca="1" si="26"/>
        <v/>
      </c>
      <c r="BS33" s="118" t="str">
        <f t="shared" ca="1" si="26"/>
        <v/>
      </c>
      <c r="BT33" s="118" t="str">
        <f t="shared" ca="1" si="26"/>
        <v/>
      </c>
      <c r="BU33" s="118" t="str">
        <f t="shared" ca="1" si="26"/>
        <v/>
      </c>
      <c r="BV33" s="118" t="str">
        <f t="shared" ca="1" si="26"/>
        <v/>
      </c>
      <c r="BW33" s="118" t="str">
        <f t="shared" ca="1" si="26"/>
        <v/>
      </c>
      <c r="BX33" s="118" t="str">
        <f t="shared" ca="1" si="26"/>
        <v/>
      </c>
      <c r="BY33" s="118" t="str">
        <f t="shared" ca="1" si="26"/>
        <v/>
      </c>
      <c r="BZ33" s="118" t="str">
        <f t="shared" ca="1" si="26"/>
        <v/>
      </c>
      <c r="CA33" s="118" t="str">
        <f t="shared" ca="1" si="26"/>
        <v/>
      </c>
      <c r="CB33" s="118" t="str">
        <f t="shared" ca="1" si="26"/>
        <v/>
      </c>
      <c r="CC33" s="118" t="str">
        <f t="shared" ca="1" si="26"/>
        <v/>
      </c>
      <c r="CD33" s="118" t="str">
        <f t="shared" ca="1" si="26"/>
        <v/>
      </c>
      <c r="CE33" s="118" t="str">
        <f t="shared" ca="1" si="26"/>
        <v/>
      </c>
      <c r="CF33" s="118" t="str">
        <f t="shared" ca="1" si="26"/>
        <v/>
      </c>
      <c r="CG33" s="118" t="str">
        <f t="shared" ca="1" si="26"/>
        <v/>
      </c>
      <c r="CH33" s="118" t="str">
        <f t="shared" ca="1" si="26"/>
        <v/>
      </c>
      <c r="CI33" s="118" t="str">
        <f t="shared" ca="1" si="26"/>
        <v/>
      </c>
      <c r="CJ33" s="118" t="str">
        <f t="shared" ca="1" si="26"/>
        <v/>
      </c>
      <c r="CK33" s="118" t="str">
        <f t="shared" ca="1" si="26"/>
        <v/>
      </c>
      <c r="CL33" s="118" t="str">
        <f t="shared" ca="1" si="26"/>
        <v/>
      </c>
      <c r="CM33" s="118" t="str">
        <f t="shared" ca="1" si="26"/>
        <v/>
      </c>
      <c r="CN33" s="118" t="str">
        <f t="shared" ca="1" si="26"/>
        <v/>
      </c>
      <c r="CO33" s="118" t="str">
        <f t="shared" ca="1" si="26"/>
        <v/>
      </c>
      <c r="CP33" s="118" t="str">
        <f t="shared" ca="1" si="26"/>
        <v/>
      </c>
      <c r="CQ33" s="118" t="str">
        <f t="shared" ca="1" si="26"/>
        <v/>
      </c>
      <c r="CR33" s="118" t="str">
        <f t="shared" ca="1" si="26"/>
        <v/>
      </c>
      <c r="CS33" s="118" t="str">
        <f t="shared" ca="1" si="26"/>
        <v/>
      </c>
    </row>
    <row r="34" spans="1:100" x14ac:dyDescent="0.25">
      <c r="A34" s="503"/>
      <c r="B34" s="135" t="str">
        <f t="shared" ca="1" si="10"/>
        <v/>
      </c>
      <c r="C34" s="135" t="str">
        <f t="shared" ca="1" si="10"/>
        <v/>
      </c>
      <c r="D34" s="135" t="str">
        <f t="shared" ca="1" si="10"/>
        <v/>
      </c>
      <c r="E34" s="135" t="str">
        <f t="shared" ca="1" si="10"/>
        <v/>
      </c>
      <c r="F34" s="135" t="str">
        <f t="shared" ca="1" si="10"/>
        <v/>
      </c>
      <c r="G34" s="135" t="str">
        <f t="shared" ca="1" si="10"/>
        <v/>
      </c>
      <c r="H34" s="135" t="str">
        <f t="shared" ca="1" si="10"/>
        <v/>
      </c>
      <c r="I34" s="500"/>
      <c r="J34" s="135" t="str">
        <f t="shared" ca="1" si="11"/>
        <v/>
      </c>
      <c r="K34" s="135" t="str">
        <f t="shared" ca="1" si="11"/>
        <v/>
      </c>
      <c r="L34" s="135" t="str">
        <f t="shared" ca="1" si="11"/>
        <v/>
      </c>
      <c r="M34" s="135" t="str">
        <f t="shared" ca="1" si="11"/>
        <v/>
      </c>
      <c r="N34" s="135" t="str">
        <f t="shared" ca="1" si="11"/>
        <v/>
      </c>
      <c r="O34" s="135" t="str">
        <f t="shared" ca="1" si="11"/>
        <v/>
      </c>
      <c r="P34" s="135" t="str">
        <f t="shared" ca="1" si="11"/>
        <v/>
      </c>
      <c r="Q34" s="500"/>
      <c r="R34" s="135" t="str">
        <f t="shared" ca="1" si="12"/>
        <v/>
      </c>
      <c r="S34" s="135" t="str">
        <f t="shared" ca="1" si="12"/>
        <v/>
      </c>
      <c r="T34" s="135" t="str">
        <f t="shared" ca="1" si="12"/>
        <v/>
      </c>
      <c r="U34" s="135" t="str">
        <f t="shared" ca="1" si="12"/>
        <v/>
      </c>
      <c r="V34" s="135" t="str">
        <f t="shared" ca="1" si="12"/>
        <v/>
      </c>
      <c r="W34" s="135" t="str">
        <f t="shared" ca="1" si="12"/>
        <v/>
      </c>
      <c r="X34" s="500"/>
      <c r="Y34" s="135" t="str">
        <f t="shared" ca="1" si="13"/>
        <v/>
      </c>
      <c r="Z34" s="135" t="str">
        <f t="shared" ca="1" si="13"/>
        <v/>
      </c>
      <c r="AA34" s="135" t="str">
        <f t="shared" ca="1" si="13"/>
        <v/>
      </c>
      <c r="AB34" s="135" t="str">
        <f t="shared" ca="1" si="13"/>
        <v/>
      </c>
      <c r="AC34" s="135" t="str">
        <f t="shared" ca="1" si="13"/>
        <v/>
      </c>
      <c r="AD34" s="135" t="str">
        <f t="shared" ca="1" si="13"/>
        <v/>
      </c>
      <c r="AE34" s="135" t="str">
        <f t="shared" ca="1" si="13"/>
        <v/>
      </c>
      <c r="AF34" s="500"/>
      <c r="AG34" s="135" t="str">
        <f t="shared" ca="1" si="14"/>
        <v/>
      </c>
      <c r="AH34" s="135" t="str">
        <f t="shared" ca="1" si="14"/>
        <v/>
      </c>
      <c r="AI34" s="135" t="str">
        <f t="shared" ca="1" si="14"/>
        <v/>
      </c>
      <c r="AJ34" s="135" t="str">
        <f t="shared" ca="1" si="14"/>
        <v/>
      </c>
      <c r="AK34" s="135" t="str">
        <f t="shared" ca="1" si="14"/>
        <v/>
      </c>
      <c r="AL34" s="135" t="str">
        <f t="shared" ca="1" si="14"/>
        <v/>
      </c>
      <c r="AM34" s="135" t="str">
        <f t="shared" ca="1" si="14"/>
        <v/>
      </c>
      <c r="AN34" s="135" t="str">
        <f t="shared" ca="1" si="14"/>
        <v/>
      </c>
      <c r="AO34" s="135" t="str">
        <f t="shared" ca="1" si="14"/>
        <v/>
      </c>
      <c r="BJ34" s="118" t="str">
        <f t="shared" ca="1" si="27"/>
        <v/>
      </c>
      <c r="BK34" s="118" t="str">
        <f t="shared" ca="1" si="26"/>
        <v/>
      </c>
      <c r="BL34" s="118" t="str">
        <f t="shared" ca="1" si="26"/>
        <v/>
      </c>
      <c r="BM34" s="118" t="str">
        <f t="shared" ca="1" si="26"/>
        <v/>
      </c>
      <c r="BN34" s="118" t="str">
        <f t="shared" ca="1" si="26"/>
        <v/>
      </c>
      <c r="BO34" s="118" t="str">
        <f t="shared" ca="1" si="26"/>
        <v/>
      </c>
      <c r="BP34" s="118" t="str">
        <f t="shared" ca="1" si="26"/>
        <v/>
      </c>
      <c r="BQ34" s="118" t="str">
        <f t="shared" ca="1" si="26"/>
        <v/>
      </c>
      <c r="BR34" s="118" t="str">
        <f t="shared" ca="1" si="26"/>
        <v/>
      </c>
      <c r="BS34" s="118" t="str">
        <f t="shared" ca="1" si="26"/>
        <v/>
      </c>
      <c r="BT34" s="118" t="str">
        <f t="shared" ca="1" si="26"/>
        <v/>
      </c>
      <c r="BU34" s="118" t="str">
        <f t="shared" ca="1" si="26"/>
        <v/>
      </c>
      <c r="BV34" s="118" t="str">
        <f t="shared" ca="1" si="26"/>
        <v/>
      </c>
      <c r="BW34" s="118" t="str">
        <f t="shared" ca="1" si="26"/>
        <v/>
      </c>
      <c r="BX34" s="118" t="str">
        <f t="shared" ca="1" si="26"/>
        <v/>
      </c>
      <c r="BY34" s="118" t="str">
        <f t="shared" ca="1" si="26"/>
        <v/>
      </c>
      <c r="BZ34" s="118" t="str">
        <f t="shared" ca="1" si="26"/>
        <v/>
      </c>
      <c r="CA34" s="118" t="str">
        <f t="shared" ca="1" si="26"/>
        <v/>
      </c>
      <c r="CB34" s="118" t="str">
        <f t="shared" ca="1" si="26"/>
        <v/>
      </c>
      <c r="CC34" s="118" t="str">
        <f t="shared" ca="1" si="26"/>
        <v/>
      </c>
      <c r="CD34" s="118" t="str">
        <f t="shared" ca="1" si="26"/>
        <v/>
      </c>
      <c r="CE34" s="118" t="str">
        <f t="shared" ca="1" si="26"/>
        <v/>
      </c>
      <c r="CF34" s="118" t="str">
        <f t="shared" ca="1" si="26"/>
        <v/>
      </c>
      <c r="CG34" s="118" t="str">
        <f t="shared" ca="1" si="26"/>
        <v/>
      </c>
      <c r="CH34" s="118" t="str">
        <f t="shared" ca="1" si="26"/>
        <v/>
      </c>
      <c r="CI34" s="118" t="str">
        <f t="shared" ca="1" si="26"/>
        <v/>
      </c>
      <c r="CJ34" s="118" t="str">
        <f t="shared" ca="1" si="26"/>
        <v/>
      </c>
      <c r="CK34" s="118" t="str">
        <f t="shared" ca="1" si="26"/>
        <v/>
      </c>
      <c r="CL34" s="118" t="str">
        <f t="shared" ca="1" si="26"/>
        <v/>
      </c>
      <c r="CM34" s="118" t="str">
        <f t="shared" ca="1" si="26"/>
        <v/>
      </c>
      <c r="CN34" s="118" t="str">
        <f t="shared" ca="1" si="26"/>
        <v/>
      </c>
      <c r="CO34" s="118" t="str">
        <f t="shared" ca="1" si="26"/>
        <v/>
      </c>
      <c r="CP34" s="118" t="str">
        <f t="shared" ca="1" si="26"/>
        <v/>
      </c>
      <c r="CQ34" s="118" t="str">
        <f t="shared" ca="1" si="26"/>
        <v/>
      </c>
      <c r="CR34" s="118" t="str">
        <f t="shared" ca="1" si="26"/>
        <v/>
      </c>
      <c r="CS34" s="118" t="str">
        <f t="shared" ca="1" si="26"/>
        <v/>
      </c>
    </row>
    <row r="35" spans="1:100" ht="15.75" customHeight="1" x14ac:dyDescent="0.25">
      <c r="A35" s="11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7"/>
      <c r="AM35" s="137"/>
      <c r="AN35" s="137"/>
      <c r="AO35" s="137"/>
      <c r="BJ35" s="118" t="str">
        <f t="shared" ca="1" si="27"/>
        <v/>
      </c>
      <c r="BK35" s="118" t="str">
        <f t="shared" ca="1" si="27"/>
        <v/>
      </c>
      <c r="BL35" s="118" t="str">
        <f t="shared" ca="1" si="27"/>
        <v/>
      </c>
      <c r="BM35" s="118" t="str">
        <f t="shared" ca="1" si="27"/>
        <v/>
      </c>
      <c r="BN35" s="118" t="str">
        <f t="shared" ca="1" si="27"/>
        <v/>
      </c>
      <c r="BO35" s="118" t="str">
        <f t="shared" ca="1" si="27"/>
        <v/>
      </c>
      <c r="BP35" s="118" t="str">
        <f t="shared" ca="1" si="27"/>
        <v/>
      </c>
      <c r="BQ35" s="118" t="str">
        <f t="shared" ca="1" si="27"/>
        <v/>
      </c>
      <c r="BR35" s="118" t="str">
        <f t="shared" ca="1" si="27"/>
        <v/>
      </c>
      <c r="BS35" s="118" t="str">
        <f t="shared" ca="1" si="27"/>
        <v/>
      </c>
      <c r="BT35" s="118" t="str">
        <f t="shared" ca="1" si="27"/>
        <v/>
      </c>
      <c r="BU35" s="118" t="str">
        <f t="shared" ca="1" si="27"/>
        <v/>
      </c>
      <c r="BV35" s="118" t="str">
        <f t="shared" ca="1" si="27"/>
        <v/>
      </c>
      <c r="BW35" s="118" t="str">
        <f t="shared" ca="1" si="27"/>
        <v/>
      </c>
      <c r="BX35" s="118" t="str">
        <f t="shared" ca="1" si="27"/>
        <v/>
      </c>
      <c r="BY35" s="118" t="str">
        <f t="shared" ca="1" si="27"/>
        <v/>
      </c>
      <c r="BZ35" s="118" t="str">
        <f t="shared" ca="1" si="26"/>
        <v/>
      </c>
      <c r="CA35" s="118" t="str">
        <f t="shared" ca="1" si="26"/>
        <v/>
      </c>
      <c r="CB35" s="118" t="str">
        <f t="shared" ca="1" si="26"/>
        <v/>
      </c>
      <c r="CC35" s="118" t="str">
        <f t="shared" ca="1" si="26"/>
        <v/>
      </c>
      <c r="CD35" s="118" t="str">
        <f t="shared" ca="1" si="26"/>
        <v/>
      </c>
      <c r="CE35" s="118" t="str">
        <f t="shared" ca="1" si="26"/>
        <v/>
      </c>
      <c r="CF35" s="118" t="str">
        <f t="shared" ca="1" si="26"/>
        <v/>
      </c>
      <c r="CG35" s="118" t="str">
        <f t="shared" ca="1" si="26"/>
        <v/>
      </c>
      <c r="CH35" s="118" t="str">
        <f t="shared" ca="1" si="26"/>
        <v/>
      </c>
      <c r="CI35" s="118" t="str">
        <f t="shared" ca="1" si="26"/>
        <v/>
      </c>
      <c r="CJ35" s="118" t="str">
        <f t="shared" ca="1" si="26"/>
        <v/>
      </c>
      <c r="CK35" s="118" t="str">
        <f t="shared" ca="1" si="26"/>
        <v/>
      </c>
      <c r="CL35" s="118" t="str">
        <f t="shared" ca="1" si="26"/>
        <v/>
      </c>
      <c r="CM35" s="118" t="str">
        <f t="shared" ca="1" si="26"/>
        <v/>
      </c>
      <c r="CN35" s="118" t="str">
        <f t="shared" ca="1" si="26"/>
        <v/>
      </c>
      <c r="CO35" s="118" t="str">
        <f t="shared" ca="1" si="26"/>
        <v/>
      </c>
      <c r="CP35" s="118" t="str">
        <f t="shared" ca="1" si="26"/>
        <v/>
      </c>
      <c r="CQ35" s="118" t="str">
        <f t="shared" ca="1" si="26"/>
        <v/>
      </c>
      <c r="CR35" s="118" t="str">
        <f t="shared" ca="1" si="26"/>
        <v/>
      </c>
      <c r="CS35" s="118" t="str">
        <f t="shared" ca="1" si="26"/>
        <v/>
      </c>
    </row>
    <row r="36" spans="1:100" x14ac:dyDescent="0.25">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BI36" s="115" t="s">
        <v>202</v>
      </c>
      <c r="BJ36" s="118" t="str">
        <f t="shared" ref="BJ36:CS36" ca="1" si="28">IFERROR(LEFT(INDIRECT("l(-15)c"&amp;TEXT(46+2*BJ8,"##"),FALSE)&amp;"        ",8),"")</f>
        <v xml:space="preserve">        </v>
      </c>
      <c r="BK36" s="118" t="str">
        <f t="shared" ca="1" si="28"/>
        <v xml:space="preserve">        </v>
      </c>
      <c r="BL36" s="118" t="str">
        <f t="shared" ca="1" si="28"/>
        <v xml:space="preserve">        </v>
      </c>
      <c r="BM36" s="118" t="str">
        <f t="shared" ca="1" si="28"/>
        <v xml:space="preserve">        </v>
      </c>
      <c r="BN36" s="118" t="str">
        <f t="shared" ca="1" si="28"/>
        <v xml:space="preserve">        </v>
      </c>
      <c r="BO36" s="118" t="str">
        <f t="shared" ca="1" si="28"/>
        <v xml:space="preserve">        </v>
      </c>
      <c r="BP36" s="118" t="str">
        <f t="shared" ca="1" si="28"/>
        <v xml:space="preserve">        </v>
      </c>
      <c r="BQ36" s="118" t="str">
        <f t="shared" ca="1" si="28"/>
        <v xml:space="preserve">        </v>
      </c>
      <c r="BR36" s="118" t="str">
        <f t="shared" ca="1" si="28"/>
        <v xml:space="preserve">        </v>
      </c>
      <c r="BS36" s="118" t="str">
        <f t="shared" ca="1" si="28"/>
        <v xml:space="preserve">        </v>
      </c>
      <c r="BT36" s="118" t="str">
        <f t="shared" ca="1" si="28"/>
        <v xml:space="preserve">        </v>
      </c>
      <c r="BU36" s="118" t="str">
        <f t="shared" ca="1" si="28"/>
        <v xml:space="preserve">        </v>
      </c>
      <c r="BV36" s="118" t="str">
        <f t="shared" ca="1" si="28"/>
        <v xml:space="preserve">        </v>
      </c>
      <c r="BW36" s="118" t="str">
        <f t="shared" ca="1" si="28"/>
        <v xml:space="preserve">        </v>
      </c>
      <c r="BX36" s="118" t="str">
        <f t="shared" ca="1" si="28"/>
        <v xml:space="preserve">        </v>
      </c>
      <c r="BY36" s="118" t="str">
        <f t="shared" ca="1" si="28"/>
        <v xml:space="preserve">        </v>
      </c>
      <c r="BZ36" s="118" t="str">
        <f t="shared" ca="1" si="28"/>
        <v xml:space="preserve">        </v>
      </c>
      <c r="CA36" s="118" t="str">
        <f t="shared" ca="1" si="28"/>
        <v xml:space="preserve">        </v>
      </c>
      <c r="CB36" s="118" t="str">
        <f t="shared" ca="1" si="28"/>
        <v xml:space="preserve">        </v>
      </c>
      <c r="CC36" s="118" t="str">
        <f t="shared" ca="1" si="28"/>
        <v xml:space="preserve">        </v>
      </c>
      <c r="CD36" s="118" t="str">
        <f t="shared" ca="1" si="28"/>
        <v xml:space="preserve">        </v>
      </c>
      <c r="CE36" s="118" t="str">
        <f t="shared" ca="1" si="28"/>
        <v xml:space="preserve">        </v>
      </c>
      <c r="CF36" s="118" t="str">
        <f t="shared" ca="1" si="28"/>
        <v xml:space="preserve">        </v>
      </c>
      <c r="CG36" s="118" t="str">
        <f t="shared" ca="1" si="28"/>
        <v xml:space="preserve">        </v>
      </c>
      <c r="CH36" s="118" t="str">
        <f t="shared" ca="1" si="28"/>
        <v xml:space="preserve">        </v>
      </c>
      <c r="CI36" s="118" t="str">
        <f t="shared" ca="1" si="28"/>
        <v xml:space="preserve">        </v>
      </c>
      <c r="CJ36" s="118" t="str">
        <f t="shared" ca="1" si="28"/>
        <v xml:space="preserve">        </v>
      </c>
      <c r="CK36" s="118" t="str">
        <f t="shared" ca="1" si="28"/>
        <v xml:space="preserve">        </v>
      </c>
      <c r="CL36" s="118" t="str">
        <f t="shared" ca="1" si="28"/>
        <v xml:space="preserve">        </v>
      </c>
      <c r="CM36" s="118" t="str">
        <f t="shared" ca="1" si="28"/>
        <v xml:space="preserve">        </v>
      </c>
      <c r="CN36" s="118" t="str">
        <f t="shared" ca="1" si="28"/>
        <v xml:space="preserve">        </v>
      </c>
      <c r="CO36" s="118" t="str">
        <f t="shared" ca="1" si="28"/>
        <v xml:space="preserve">        </v>
      </c>
      <c r="CP36" s="118" t="str">
        <f t="shared" ca="1" si="28"/>
        <v xml:space="preserve">        </v>
      </c>
      <c r="CQ36" s="118" t="str">
        <f t="shared" ca="1" si="28"/>
        <v xml:space="preserve">        </v>
      </c>
      <c r="CR36" s="118" t="str">
        <f t="shared" ca="1" si="28"/>
        <v xml:space="preserve">        </v>
      </c>
      <c r="CS36" s="118" t="str">
        <f t="shared" ca="1" si="28"/>
        <v xml:space="preserve">        </v>
      </c>
    </row>
    <row r="37" spans="1:100" x14ac:dyDescent="0.25">
      <c r="A37" s="121"/>
      <c r="B37" s="121"/>
      <c r="C37" s="127"/>
      <c r="D37" s="127"/>
      <c r="E37" s="124"/>
      <c r="F37" s="124"/>
      <c r="G37" s="127"/>
      <c r="H37" s="127"/>
      <c r="I37" s="124"/>
      <c r="J37" s="124"/>
      <c r="K37" s="127"/>
      <c r="L37" s="127"/>
      <c r="M37" s="124"/>
      <c r="N37" s="124"/>
      <c r="O37" s="127"/>
      <c r="P37" s="127"/>
      <c r="Q37" s="124"/>
      <c r="R37" s="124"/>
      <c r="S37" s="127"/>
      <c r="T37" s="127"/>
      <c r="U37" s="124"/>
      <c r="V37" s="124"/>
      <c r="W37" s="127"/>
      <c r="X37" s="127"/>
      <c r="Y37" s="124"/>
      <c r="Z37" s="124"/>
      <c r="AA37" s="123"/>
      <c r="AB37" s="123"/>
      <c r="AC37" s="123"/>
      <c r="AD37" s="123"/>
      <c r="AE37" s="123"/>
      <c r="AF37" s="123"/>
      <c r="BJ37" s="118" t="str">
        <f t="shared" ref="BJ37:CS43" ca="1" si="29">IFERROR(IF(ROW()-35&lt;=INDIRECT("l21c"&amp;TEXT(45+2*BJ$8,"##"),FALSE),BJ36,""),"")</f>
        <v xml:space="preserve">        </v>
      </c>
      <c r="BK37" s="118" t="str">
        <f t="shared" ca="1" si="29"/>
        <v xml:space="preserve">        </v>
      </c>
      <c r="BL37" s="118" t="str">
        <f t="shared" ca="1" si="29"/>
        <v xml:space="preserve">        </v>
      </c>
      <c r="BM37" s="118" t="str">
        <f t="shared" ca="1" si="29"/>
        <v xml:space="preserve">        </v>
      </c>
      <c r="BN37" s="118" t="str">
        <f t="shared" ca="1" si="29"/>
        <v xml:space="preserve">        </v>
      </c>
      <c r="BO37" s="118" t="str">
        <f t="shared" ca="1" si="29"/>
        <v xml:space="preserve">        </v>
      </c>
      <c r="BP37" s="118" t="str">
        <f t="shared" ca="1" si="29"/>
        <v xml:space="preserve">        </v>
      </c>
      <c r="BQ37" s="118" t="str">
        <f t="shared" ca="1" si="29"/>
        <v xml:space="preserve">        </v>
      </c>
      <c r="BR37" s="118" t="str">
        <f t="shared" ca="1" si="29"/>
        <v xml:space="preserve">        </v>
      </c>
      <c r="BS37" s="118" t="str">
        <f t="shared" ca="1" si="29"/>
        <v xml:space="preserve">        </v>
      </c>
      <c r="BT37" s="118" t="str">
        <f t="shared" ca="1" si="29"/>
        <v xml:space="preserve">        </v>
      </c>
      <c r="BU37" s="118" t="str">
        <f t="shared" ca="1" si="29"/>
        <v xml:space="preserve">        </v>
      </c>
      <c r="BV37" s="118" t="str">
        <f t="shared" ca="1" si="29"/>
        <v xml:space="preserve">        </v>
      </c>
      <c r="BW37" s="118" t="str">
        <f t="shared" ca="1" si="29"/>
        <v xml:space="preserve">        </v>
      </c>
      <c r="BX37" s="118" t="str">
        <f t="shared" ca="1" si="29"/>
        <v xml:space="preserve">        </v>
      </c>
      <c r="BY37" s="118" t="str">
        <f t="shared" ca="1" si="29"/>
        <v xml:space="preserve">        </v>
      </c>
      <c r="BZ37" s="118" t="str">
        <f t="shared" ca="1" si="29"/>
        <v xml:space="preserve">        </v>
      </c>
      <c r="CA37" s="118" t="str">
        <f t="shared" ca="1" si="29"/>
        <v xml:space="preserve">        </v>
      </c>
      <c r="CB37" s="118" t="str">
        <f t="shared" ca="1" si="29"/>
        <v xml:space="preserve">        </v>
      </c>
      <c r="CC37" s="118" t="str">
        <f t="shared" ca="1" si="29"/>
        <v xml:space="preserve">        </v>
      </c>
      <c r="CD37" s="118" t="str">
        <f t="shared" ca="1" si="29"/>
        <v xml:space="preserve">        </v>
      </c>
      <c r="CE37" s="118" t="str">
        <f t="shared" ca="1" si="29"/>
        <v xml:space="preserve">        </v>
      </c>
      <c r="CF37" s="118" t="str">
        <f t="shared" ca="1" si="29"/>
        <v xml:space="preserve">        </v>
      </c>
      <c r="CG37" s="118" t="str">
        <f t="shared" ca="1" si="29"/>
        <v xml:space="preserve">        </v>
      </c>
      <c r="CH37" s="118" t="str">
        <f t="shared" ca="1" si="29"/>
        <v xml:space="preserve">        </v>
      </c>
      <c r="CI37" s="118" t="str">
        <f t="shared" ca="1" si="29"/>
        <v xml:space="preserve">        </v>
      </c>
      <c r="CJ37" s="118" t="str">
        <f t="shared" ca="1" si="29"/>
        <v xml:space="preserve">        </v>
      </c>
      <c r="CK37" s="118" t="str">
        <f t="shared" ca="1" si="29"/>
        <v xml:space="preserve">        </v>
      </c>
      <c r="CL37" s="118" t="str">
        <f t="shared" ca="1" si="29"/>
        <v xml:space="preserve">        </v>
      </c>
      <c r="CM37" s="118" t="str">
        <f t="shared" ca="1" si="29"/>
        <v xml:space="preserve">        </v>
      </c>
      <c r="CN37" s="118" t="str">
        <f t="shared" ca="1" si="29"/>
        <v xml:space="preserve">        </v>
      </c>
      <c r="CO37" s="118" t="str">
        <f t="shared" ca="1" si="29"/>
        <v xml:space="preserve">        </v>
      </c>
      <c r="CP37" s="118" t="str">
        <f t="shared" ca="1" si="29"/>
        <v xml:space="preserve">        </v>
      </c>
      <c r="CQ37" s="118" t="str">
        <f t="shared" ca="1" si="29"/>
        <v xml:space="preserve">        </v>
      </c>
      <c r="CR37" s="118" t="str">
        <f t="shared" ca="1" si="29"/>
        <v xml:space="preserve">        </v>
      </c>
      <c r="CS37" s="118" t="str">
        <f t="shared" ca="1" si="29"/>
        <v xml:space="preserve">        </v>
      </c>
    </row>
    <row r="38" spans="1:100" x14ac:dyDescent="0.25">
      <c r="A38" s="121"/>
      <c r="B38" s="121"/>
      <c r="C38" s="127"/>
      <c r="D38" s="127"/>
      <c r="E38" s="124"/>
      <c r="F38" s="124"/>
      <c r="G38" s="127"/>
      <c r="H38" s="127"/>
      <c r="I38" s="124"/>
      <c r="J38" s="124"/>
      <c r="K38" s="127"/>
      <c r="L38" s="127"/>
      <c r="M38" s="124"/>
      <c r="N38" s="124"/>
      <c r="O38" s="127"/>
      <c r="P38" s="127"/>
      <c r="Q38" s="124"/>
      <c r="R38" s="124"/>
      <c r="S38" s="127"/>
      <c r="T38" s="127"/>
      <c r="U38" s="124"/>
      <c r="V38" s="124"/>
      <c r="W38" s="127"/>
      <c r="X38" s="127"/>
      <c r="Y38" s="124"/>
      <c r="Z38" s="124"/>
      <c r="AA38" s="123"/>
      <c r="AB38" s="123"/>
      <c r="AC38" s="123"/>
      <c r="AD38" s="123"/>
      <c r="AE38" s="123"/>
      <c r="AF38" s="123"/>
      <c r="BJ38" s="118" t="str">
        <f t="shared" ca="1" si="29"/>
        <v/>
      </c>
      <c r="BK38" s="118" t="str">
        <f t="shared" ca="1" si="29"/>
        <v/>
      </c>
      <c r="BL38" s="118" t="str">
        <f t="shared" ca="1" si="29"/>
        <v/>
      </c>
      <c r="BM38" s="118" t="str">
        <f t="shared" ca="1" si="29"/>
        <v/>
      </c>
      <c r="BN38" s="118" t="str">
        <f t="shared" ca="1" si="29"/>
        <v/>
      </c>
      <c r="BO38" s="118" t="str">
        <f t="shared" ca="1" si="29"/>
        <v/>
      </c>
      <c r="BP38" s="118" t="str">
        <f t="shared" ca="1" si="29"/>
        <v/>
      </c>
      <c r="BQ38" s="118" t="str">
        <f t="shared" ca="1" si="29"/>
        <v/>
      </c>
      <c r="BR38" s="118" t="str">
        <f t="shared" ca="1" si="29"/>
        <v/>
      </c>
      <c r="BS38" s="118" t="str">
        <f t="shared" ca="1" si="29"/>
        <v/>
      </c>
      <c r="BT38" s="118" t="str">
        <f t="shared" ca="1" si="29"/>
        <v/>
      </c>
      <c r="BU38" s="118" t="str">
        <f t="shared" ca="1" si="29"/>
        <v/>
      </c>
      <c r="BV38" s="118" t="str">
        <f t="shared" ca="1" si="29"/>
        <v/>
      </c>
      <c r="BW38" s="118" t="str">
        <f t="shared" ca="1" si="29"/>
        <v/>
      </c>
      <c r="BX38" s="118" t="str">
        <f t="shared" ca="1" si="29"/>
        <v/>
      </c>
      <c r="BY38" s="118" t="str">
        <f t="shared" ca="1" si="29"/>
        <v/>
      </c>
      <c r="BZ38" s="118" t="str">
        <f t="shared" ca="1" si="29"/>
        <v/>
      </c>
      <c r="CA38" s="118" t="str">
        <f t="shared" ca="1" si="29"/>
        <v/>
      </c>
      <c r="CB38" s="118" t="str">
        <f t="shared" ca="1" si="29"/>
        <v/>
      </c>
      <c r="CC38" s="118" t="str">
        <f t="shared" ca="1" si="29"/>
        <v/>
      </c>
      <c r="CD38" s="118" t="str">
        <f t="shared" ca="1" si="29"/>
        <v/>
      </c>
      <c r="CE38" s="118" t="str">
        <f t="shared" ca="1" si="29"/>
        <v/>
      </c>
      <c r="CF38" s="118" t="str">
        <f t="shared" ca="1" si="29"/>
        <v/>
      </c>
      <c r="CG38" s="118" t="str">
        <f t="shared" ca="1" si="29"/>
        <v/>
      </c>
      <c r="CH38" s="118" t="str">
        <f t="shared" ca="1" si="29"/>
        <v/>
      </c>
      <c r="CI38" s="118" t="str">
        <f t="shared" ca="1" si="29"/>
        <v/>
      </c>
      <c r="CJ38" s="118" t="str">
        <f t="shared" ca="1" si="29"/>
        <v/>
      </c>
      <c r="CK38" s="118" t="str">
        <f t="shared" ca="1" si="29"/>
        <v/>
      </c>
      <c r="CL38" s="118" t="str">
        <f t="shared" ca="1" si="29"/>
        <v/>
      </c>
      <c r="CM38" s="118" t="str">
        <f t="shared" ca="1" si="29"/>
        <v/>
      </c>
      <c r="CN38" s="118" t="str">
        <f t="shared" ca="1" si="29"/>
        <v/>
      </c>
      <c r="CO38" s="118" t="str">
        <f t="shared" ca="1" si="29"/>
        <v/>
      </c>
      <c r="CP38" s="118" t="str">
        <f t="shared" ca="1" si="29"/>
        <v/>
      </c>
      <c r="CQ38" s="118" t="str">
        <f t="shared" ca="1" si="29"/>
        <v/>
      </c>
      <c r="CR38" s="118" t="str">
        <f t="shared" ca="1" si="29"/>
        <v/>
      </c>
      <c r="CS38" s="118" t="str">
        <f t="shared" ca="1" si="29"/>
        <v/>
      </c>
    </row>
    <row r="39" spans="1:100" x14ac:dyDescent="0.25">
      <c r="A39" s="125"/>
      <c r="B39" s="121"/>
      <c r="C39" s="123"/>
      <c r="D39" s="123"/>
      <c r="E39" s="123"/>
      <c r="F39" s="123"/>
      <c r="G39" s="123"/>
      <c r="H39" s="123"/>
      <c r="I39" s="123"/>
      <c r="J39" s="123"/>
      <c r="K39" s="123"/>
      <c r="L39" s="123"/>
      <c r="M39" s="123"/>
      <c r="N39" s="123"/>
      <c r="O39" s="123"/>
      <c r="P39" s="126"/>
      <c r="Q39" s="126"/>
      <c r="R39" s="126"/>
      <c r="S39" s="126"/>
      <c r="T39" s="126"/>
      <c r="U39" s="123"/>
      <c r="V39" s="123"/>
      <c r="W39" s="123"/>
      <c r="X39" s="123"/>
      <c r="Y39" s="123"/>
      <c r="Z39" s="123"/>
      <c r="AA39" s="123"/>
      <c r="AB39" s="123"/>
      <c r="AC39" s="123"/>
      <c r="AD39" s="123"/>
      <c r="AE39" s="123"/>
      <c r="AF39" s="123"/>
      <c r="BJ39" s="118" t="str">
        <f t="shared" ca="1" si="29"/>
        <v/>
      </c>
      <c r="BK39" s="118" t="str">
        <f t="shared" ca="1" si="29"/>
        <v/>
      </c>
      <c r="BL39" s="118" t="str">
        <f t="shared" ca="1" si="29"/>
        <v/>
      </c>
      <c r="BM39" s="118" t="str">
        <f t="shared" ca="1" si="29"/>
        <v/>
      </c>
      <c r="BN39" s="118" t="str">
        <f t="shared" ca="1" si="29"/>
        <v/>
      </c>
      <c r="BO39" s="118" t="str">
        <f t="shared" ca="1" si="29"/>
        <v/>
      </c>
      <c r="BP39" s="118" t="str">
        <f t="shared" ca="1" si="29"/>
        <v/>
      </c>
      <c r="BQ39" s="118" t="str">
        <f t="shared" ca="1" si="29"/>
        <v/>
      </c>
      <c r="BR39" s="118" t="str">
        <f t="shared" ca="1" si="29"/>
        <v/>
      </c>
      <c r="BS39" s="118" t="str">
        <f t="shared" ca="1" si="29"/>
        <v/>
      </c>
      <c r="BT39" s="118" t="str">
        <f t="shared" ca="1" si="29"/>
        <v/>
      </c>
      <c r="BU39" s="118" t="str">
        <f t="shared" ca="1" si="29"/>
        <v/>
      </c>
      <c r="BV39" s="118" t="str">
        <f t="shared" ca="1" si="29"/>
        <v/>
      </c>
      <c r="BW39" s="118" t="str">
        <f t="shared" ca="1" si="29"/>
        <v/>
      </c>
      <c r="BX39" s="118" t="str">
        <f t="shared" ca="1" si="29"/>
        <v/>
      </c>
      <c r="BY39" s="118" t="str">
        <f t="shared" ca="1" si="29"/>
        <v/>
      </c>
      <c r="BZ39" s="118" t="str">
        <f t="shared" ca="1" si="29"/>
        <v/>
      </c>
      <c r="CA39" s="118" t="str">
        <f t="shared" ca="1" si="29"/>
        <v/>
      </c>
      <c r="CB39" s="118" t="str">
        <f t="shared" ca="1" si="29"/>
        <v/>
      </c>
      <c r="CC39" s="118" t="str">
        <f t="shared" ca="1" si="29"/>
        <v/>
      </c>
      <c r="CD39" s="118" t="str">
        <f t="shared" ca="1" si="29"/>
        <v/>
      </c>
      <c r="CE39" s="118" t="str">
        <f t="shared" ca="1" si="29"/>
        <v/>
      </c>
      <c r="CF39" s="118" t="str">
        <f t="shared" ca="1" si="29"/>
        <v/>
      </c>
      <c r="CG39" s="118" t="str">
        <f t="shared" ca="1" si="29"/>
        <v/>
      </c>
      <c r="CH39" s="118" t="str">
        <f t="shared" ca="1" si="29"/>
        <v/>
      </c>
      <c r="CI39" s="118" t="str">
        <f t="shared" ca="1" si="29"/>
        <v/>
      </c>
      <c r="CJ39" s="118" t="str">
        <f t="shared" ca="1" si="29"/>
        <v/>
      </c>
      <c r="CK39" s="118" t="str">
        <f t="shared" ca="1" si="29"/>
        <v/>
      </c>
      <c r="CL39" s="118" t="str">
        <f t="shared" ca="1" si="29"/>
        <v/>
      </c>
      <c r="CM39" s="118" t="str">
        <f t="shared" ca="1" si="29"/>
        <v/>
      </c>
      <c r="CN39" s="118" t="str">
        <f t="shared" ca="1" si="29"/>
        <v/>
      </c>
      <c r="CO39" s="118" t="str">
        <f t="shared" ca="1" si="29"/>
        <v/>
      </c>
      <c r="CP39" s="118" t="str">
        <f t="shared" ca="1" si="29"/>
        <v/>
      </c>
      <c r="CQ39" s="118" t="str">
        <f t="shared" ca="1" si="29"/>
        <v/>
      </c>
      <c r="CR39" s="118" t="str">
        <f t="shared" ca="1" si="29"/>
        <v/>
      </c>
      <c r="CS39" s="118" t="str">
        <f t="shared" ca="1" si="29"/>
        <v/>
      </c>
    </row>
    <row r="40" spans="1:100" x14ac:dyDescent="0.25">
      <c r="A40" s="123"/>
      <c r="B40" s="121"/>
      <c r="C40" s="121"/>
      <c r="D40" s="121"/>
      <c r="E40" s="128"/>
      <c r="F40" s="128"/>
      <c r="G40" s="121"/>
      <c r="H40" s="121"/>
      <c r="I40" s="121"/>
      <c r="J40" s="128"/>
      <c r="K40" s="128"/>
      <c r="L40" s="121"/>
      <c r="M40" s="121"/>
      <c r="N40" s="121"/>
      <c r="O40" s="128"/>
      <c r="P40" s="128"/>
      <c r="Q40" s="121"/>
      <c r="R40" s="121"/>
      <c r="S40" s="121"/>
      <c r="T40" s="128"/>
      <c r="U40" s="128"/>
      <c r="V40" s="121"/>
      <c r="W40" s="121"/>
      <c r="X40" s="121"/>
      <c r="Y40" s="128"/>
      <c r="Z40" s="128"/>
      <c r="AA40" s="121"/>
      <c r="AB40" s="121"/>
      <c r="AC40" s="121"/>
      <c r="AD40" s="128"/>
      <c r="AE40" s="128"/>
      <c r="AF40" s="123"/>
      <c r="BJ40" s="118" t="str">
        <f t="shared" ca="1" si="29"/>
        <v/>
      </c>
      <c r="BK40" s="118" t="str">
        <f t="shared" ca="1" si="29"/>
        <v/>
      </c>
      <c r="BL40" s="118" t="str">
        <f t="shared" ca="1" si="29"/>
        <v/>
      </c>
      <c r="BM40" s="118" t="str">
        <f t="shared" ca="1" si="29"/>
        <v/>
      </c>
      <c r="BN40" s="118" t="str">
        <f t="shared" ca="1" si="29"/>
        <v/>
      </c>
      <c r="BO40" s="118" t="str">
        <f t="shared" ca="1" si="29"/>
        <v/>
      </c>
      <c r="BP40" s="118" t="str">
        <f t="shared" ca="1" si="29"/>
        <v/>
      </c>
      <c r="BQ40" s="118" t="str">
        <f t="shared" ca="1" si="29"/>
        <v/>
      </c>
      <c r="BR40" s="118" t="str">
        <f t="shared" ca="1" si="29"/>
        <v/>
      </c>
      <c r="BS40" s="118" t="str">
        <f t="shared" ca="1" si="29"/>
        <v/>
      </c>
      <c r="BT40" s="118" t="str">
        <f t="shared" ca="1" si="29"/>
        <v/>
      </c>
      <c r="BU40" s="118" t="str">
        <f t="shared" ca="1" si="29"/>
        <v/>
      </c>
      <c r="BV40" s="118" t="str">
        <f t="shared" ca="1" si="29"/>
        <v/>
      </c>
      <c r="BW40" s="118" t="str">
        <f t="shared" ca="1" si="29"/>
        <v/>
      </c>
      <c r="BX40" s="118" t="str">
        <f t="shared" ca="1" si="29"/>
        <v/>
      </c>
      <c r="BY40" s="118" t="str">
        <f t="shared" ca="1" si="29"/>
        <v/>
      </c>
      <c r="BZ40" s="118" t="str">
        <f t="shared" ca="1" si="29"/>
        <v/>
      </c>
      <c r="CA40" s="118" t="str">
        <f t="shared" ca="1" si="29"/>
        <v/>
      </c>
      <c r="CB40" s="118" t="str">
        <f t="shared" ca="1" si="29"/>
        <v/>
      </c>
      <c r="CC40" s="118" t="str">
        <f t="shared" ca="1" si="29"/>
        <v/>
      </c>
      <c r="CD40" s="118" t="str">
        <f t="shared" ca="1" si="29"/>
        <v/>
      </c>
      <c r="CE40" s="118" t="str">
        <f t="shared" ca="1" si="29"/>
        <v/>
      </c>
      <c r="CF40" s="118" t="str">
        <f t="shared" ca="1" si="29"/>
        <v/>
      </c>
      <c r="CG40" s="118" t="str">
        <f t="shared" ca="1" si="29"/>
        <v/>
      </c>
      <c r="CH40" s="118" t="str">
        <f t="shared" ca="1" si="29"/>
        <v/>
      </c>
      <c r="CI40" s="118" t="str">
        <f t="shared" ca="1" si="29"/>
        <v/>
      </c>
      <c r="CJ40" s="118" t="str">
        <f t="shared" ca="1" si="29"/>
        <v/>
      </c>
      <c r="CK40" s="118" t="str">
        <f t="shared" ca="1" si="29"/>
        <v/>
      </c>
      <c r="CL40" s="118" t="str">
        <f t="shared" ca="1" si="29"/>
        <v/>
      </c>
      <c r="CM40" s="118" t="str">
        <f t="shared" ca="1" si="29"/>
        <v/>
      </c>
      <c r="CN40" s="118" t="str">
        <f t="shared" ca="1" si="29"/>
        <v/>
      </c>
      <c r="CO40" s="118" t="str">
        <f t="shared" ca="1" si="29"/>
        <v/>
      </c>
      <c r="CP40" s="118" t="str">
        <f t="shared" ca="1" si="29"/>
        <v/>
      </c>
      <c r="CQ40" s="118" t="str">
        <f t="shared" ca="1" si="29"/>
        <v/>
      </c>
      <c r="CR40" s="118" t="str">
        <f t="shared" ca="1" si="29"/>
        <v/>
      </c>
      <c r="CS40" s="118" t="str">
        <f t="shared" ca="1" si="29"/>
        <v/>
      </c>
    </row>
    <row r="41" spans="1:100" x14ac:dyDescent="0.25">
      <c r="A41" s="121"/>
      <c r="B41" s="122"/>
      <c r="C41" s="121"/>
      <c r="D41" s="122"/>
      <c r="E41" s="121"/>
      <c r="F41" s="123"/>
      <c r="G41" s="122"/>
      <c r="H41" s="121"/>
      <c r="I41" s="122"/>
      <c r="J41" s="121"/>
      <c r="K41" s="123"/>
      <c r="L41" s="122"/>
      <c r="M41" s="121"/>
      <c r="N41" s="122"/>
      <c r="O41" s="121"/>
      <c r="P41" s="123"/>
      <c r="Q41" s="122"/>
      <c r="R41" s="121"/>
      <c r="S41" s="122"/>
      <c r="T41" s="121"/>
      <c r="U41" s="123"/>
      <c r="V41" s="122"/>
      <c r="W41" s="121"/>
      <c r="X41" s="122"/>
      <c r="Y41" s="121"/>
      <c r="Z41" s="123"/>
      <c r="AA41" s="122"/>
      <c r="AB41" s="121"/>
      <c r="AC41" s="122"/>
      <c r="AD41" s="121"/>
      <c r="AE41" s="123"/>
      <c r="AF41" s="123"/>
      <c r="BJ41" s="118" t="str">
        <f t="shared" ca="1" si="29"/>
        <v/>
      </c>
      <c r="BK41" s="118" t="str">
        <f t="shared" ca="1" si="29"/>
        <v/>
      </c>
      <c r="BL41" s="118" t="str">
        <f t="shared" ca="1" si="29"/>
        <v/>
      </c>
      <c r="BM41" s="118" t="str">
        <f t="shared" ca="1" si="29"/>
        <v/>
      </c>
      <c r="BN41" s="118" t="str">
        <f t="shared" ca="1" si="29"/>
        <v/>
      </c>
      <c r="BO41" s="118" t="str">
        <f t="shared" ca="1" si="29"/>
        <v/>
      </c>
      <c r="BP41" s="118" t="str">
        <f t="shared" ca="1" si="29"/>
        <v/>
      </c>
      <c r="BQ41" s="118" t="str">
        <f t="shared" ca="1" si="29"/>
        <v/>
      </c>
      <c r="BR41" s="118" t="str">
        <f t="shared" ca="1" si="29"/>
        <v/>
      </c>
      <c r="BS41" s="118" t="str">
        <f t="shared" ca="1" si="29"/>
        <v/>
      </c>
      <c r="BT41" s="118" t="str">
        <f t="shared" ca="1" si="29"/>
        <v/>
      </c>
      <c r="BU41" s="118" t="str">
        <f t="shared" ca="1" si="29"/>
        <v/>
      </c>
      <c r="BV41" s="118" t="str">
        <f t="shared" ca="1" si="29"/>
        <v/>
      </c>
      <c r="BW41" s="118" t="str">
        <f t="shared" ca="1" si="29"/>
        <v/>
      </c>
      <c r="BX41" s="118" t="str">
        <f t="shared" ca="1" si="29"/>
        <v/>
      </c>
      <c r="BY41" s="118" t="str">
        <f t="shared" ca="1" si="29"/>
        <v/>
      </c>
      <c r="BZ41" s="118" t="str">
        <f t="shared" ca="1" si="29"/>
        <v/>
      </c>
      <c r="CA41" s="118" t="str">
        <f t="shared" ca="1" si="29"/>
        <v/>
      </c>
      <c r="CB41" s="118" t="str">
        <f t="shared" ca="1" si="29"/>
        <v/>
      </c>
      <c r="CC41" s="118" t="str">
        <f t="shared" ca="1" si="29"/>
        <v/>
      </c>
      <c r="CD41" s="118" t="str">
        <f t="shared" ca="1" si="29"/>
        <v/>
      </c>
      <c r="CE41" s="118" t="str">
        <f t="shared" ca="1" si="29"/>
        <v/>
      </c>
      <c r="CF41" s="118" t="str">
        <f t="shared" ca="1" si="29"/>
        <v/>
      </c>
      <c r="CG41" s="118" t="str">
        <f t="shared" ca="1" si="29"/>
        <v/>
      </c>
      <c r="CH41" s="118" t="str">
        <f t="shared" ca="1" si="29"/>
        <v/>
      </c>
      <c r="CI41" s="118" t="str">
        <f t="shared" ca="1" si="29"/>
        <v/>
      </c>
      <c r="CJ41" s="118" t="str">
        <f t="shared" ca="1" si="29"/>
        <v/>
      </c>
      <c r="CK41" s="118" t="str">
        <f t="shared" ca="1" si="29"/>
        <v/>
      </c>
      <c r="CL41" s="118" t="str">
        <f t="shared" ca="1" si="29"/>
        <v/>
      </c>
      <c r="CM41" s="118" t="str">
        <f t="shared" ca="1" si="29"/>
        <v/>
      </c>
      <c r="CN41" s="118" t="str">
        <f t="shared" ca="1" si="29"/>
        <v/>
      </c>
      <c r="CO41" s="118" t="str">
        <f t="shared" ca="1" si="29"/>
        <v/>
      </c>
      <c r="CP41" s="118" t="str">
        <f t="shared" ca="1" si="29"/>
        <v/>
      </c>
      <c r="CQ41" s="118" t="str">
        <f t="shared" ca="1" si="29"/>
        <v/>
      </c>
      <c r="CR41" s="118" t="str">
        <f t="shared" ca="1" si="29"/>
        <v/>
      </c>
      <c r="CS41" s="118" t="str">
        <f t="shared" ca="1" si="29"/>
        <v/>
      </c>
    </row>
    <row r="42" spans="1:100" x14ac:dyDescent="0.25">
      <c r="A42" s="123"/>
      <c r="B42" s="121"/>
      <c r="C42" s="127"/>
      <c r="D42" s="127"/>
      <c r="E42" s="124"/>
      <c r="F42" s="124"/>
      <c r="G42" s="121"/>
      <c r="H42" s="127"/>
      <c r="I42" s="127"/>
      <c r="J42" s="124"/>
      <c r="K42" s="124"/>
      <c r="L42" s="121"/>
      <c r="M42" s="127"/>
      <c r="N42" s="127"/>
      <c r="O42" s="124"/>
      <c r="P42" s="124"/>
      <c r="Q42" s="121"/>
      <c r="R42" s="127"/>
      <c r="S42" s="127"/>
      <c r="T42" s="124"/>
      <c r="U42" s="124"/>
      <c r="V42" s="121"/>
      <c r="W42" s="127"/>
      <c r="X42" s="127"/>
      <c r="Y42" s="124"/>
      <c r="Z42" s="124"/>
      <c r="AA42" s="121"/>
      <c r="AB42" s="127"/>
      <c r="AC42" s="127"/>
      <c r="AD42" s="124"/>
      <c r="AE42" s="124"/>
      <c r="AF42" s="123"/>
      <c r="BJ42" s="118" t="str">
        <f t="shared" ca="1" si="29"/>
        <v/>
      </c>
      <c r="BK42" s="118" t="str">
        <f t="shared" ca="1" si="29"/>
        <v/>
      </c>
      <c r="BL42" s="118" t="str">
        <f t="shared" ca="1" si="29"/>
        <v/>
      </c>
      <c r="BM42" s="118" t="str">
        <f t="shared" ca="1" si="29"/>
        <v/>
      </c>
      <c r="BN42" s="118" t="str">
        <f t="shared" ca="1" si="29"/>
        <v/>
      </c>
      <c r="BO42" s="118" t="str">
        <f t="shared" ca="1" si="29"/>
        <v/>
      </c>
      <c r="BP42" s="118" t="str">
        <f t="shared" ca="1" si="29"/>
        <v/>
      </c>
      <c r="BQ42" s="118" t="str">
        <f t="shared" ca="1" si="29"/>
        <v/>
      </c>
      <c r="BR42" s="118" t="str">
        <f t="shared" ca="1" si="29"/>
        <v/>
      </c>
      <c r="BS42" s="118" t="str">
        <f t="shared" ca="1" si="29"/>
        <v/>
      </c>
      <c r="BT42" s="118" t="str">
        <f t="shared" ca="1" si="29"/>
        <v/>
      </c>
      <c r="BU42" s="118" t="str">
        <f t="shared" ca="1" si="29"/>
        <v/>
      </c>
      <c r="BV42" s="118" t="str">
        <f t="shared" ca="1" si="29"/>
        <v/>
      </c>
      <c r="BW42" s="118" t="str">
        <f t="shared" ca="1" si="29"/>
        <v/>
      </c>
      <c r="BX42" s="118" t="str">
        <f t="shared" ca="1" si="29"/>
        <v/>
      </c>
      <c r="BY42" s="118" t="str">
        <f t="shared" ca="1" si="29"/>
        <v/>
      </c>
      <c r="BZ42" s="118" t="str">
        <f t="shared" ca="1" si="29"/>
        <v/>
      </c>
      <c r="CA42" s="118" t="str">
        <f t="shared" ca="1" si="29"/>
        <v/>
      </c>
      <c r="CB42" s="118" t="str">
        <f t="shared" ca="1" si="29"/>
        <v/>
      </c>
      <c r="CC42" s="118" t="str">
        <f t="shared" ca="1" si="29"/>
        <v/>
      </c>
      <c r="CD42" s="118" t="str">
        <f t="shared" ca="1" si="29"/>
        <v/>
      </c>
      <c r="CE42" s="118" t="str">
        <f t="shared" ca="1" si="29"/>
        <v/>
      </c>
      <c r="CF42" s="118" t="str">
        <f t="shared" ca="1" si="29"/>
        <v/>
      </c>
      <c r="CG42" s="118" t="str">
        <f t="shared" ca="1" si="29"/>
        <v/>
      </c>
      <c r="CH42" s="118" t="str">
        <f t="shared" ca="1" si="29"/>
        <v/>
      </c>
      <c r="CI42" s="118" t="str">
        <f t="shared" ca="1" si="29"/>
        <v/>
      </c>
      <c r="CJ42" s="118" t="str">
        <f t="shared" ca="1" si="29"/>
        <v/>
      </c>
      <c r="CK42" s="118" t="str">
        <f t="shared" ca="1" si="29"/>
        <v/>
      </c>
      <c r="CL42" s="118" t="str">
        <f t="shared" ca="1" si="29"/>
        <v/>
      </c>
      <c r="CM42" s="118" t="str">
        <f t="shared" ca="1" si="29"/>
        <v/>
      </c>
      <c r="CN42" s="118" t="str">
        <f t="shared" ca="1" si="29"/>
        <v/>
      </c>
      <c r="CO42" s="118" t="str">
        <f t="shared" ca="1" si="29"/>
        <v/>
      </c>
      <c r="CP42" s="118" t="str">
        <f t="shared" ca="1" si="29"/>
        <v/>
      </c>
      <c r="CQ42" s="118" t="str">
        <f t="shared" ca="1" si="29"/>
        <v/>
      </c>
      <c r="CR42" s="118" t="str">
        <f t="shared" ca="1" si="29"/>
        <v/>
      </c>
      <c r="CS42" s="118" t="str">
        <f t="shared" ca="1" si="29"/>
        <v/>
      </c>
    </row>
    <row r="43" spans="1:100" x14ac:dyDescent="0.25">
      <c r="A43" s="129"/>
      <c r="B43" s="121"/>
      <c r="C43" s="127"/>
      <c r="D43" s="127"/>
      <c r="E43" s="124"/>
      <c r="F43" s="124"/>
      <c r="G43" s="121"/>
      <c r="H43" s="127"/>
      <c r="I43" s="127"/>
      <c r="J43" s="124"/>
      <c r="K43" s="124"/>
      <c r="L43" s="121"/>
      <c r="M43" s="127"/>
      <c r="N43" s="127"/>
      <c r="O43" s="124"/>
      <c r="P43" s="124"/>
      <c r="Q43" s="121"/>
      <c r="R43" s="127"/>
      <c r="S43" s="127"/>
      <c r="T43" s="124"/>
      <c r="U43" s="124"/>
      <c r="V43" s="121"/>
      <c r="W43" s="127"/>
      <c r="X43" s="127"/>
      <c r="Y43" s="124"/>
      <c r="Z43" s="124"/>
      <c r="AA43" s="121"/>
      <c r="AB43" s="127"/>
      <c r="AC43" s="127"/>
      <c r="AD43" s="124"/>
      <c r="AE43" s="124"/>
      <c r="AF43" s="123"/>
      <c r="BJ43" s="118" t="str">
        <f t="shared" ca="1" si="29"/>
        <v/>
      </c>
      <c r="BK43" s="118" t="str">
        <f t="shared" ca="1" si="29"/>
        <v/>
      </c>
      <c r="BL43" s="118" t="str">
        <f t="shared" ca="1" si="29"/>
        <v/>
      </c>
      <c r="BM43" s="118" t="str">
        <f t="shared" ca="1" si="29"/>
        <v/>
      </c>
      <c r="BN43" s="118" t="str">
        <f t="shared" ca="1" si="29"/>
        <v/>
      </c>
      <c r="BO43" s="118" t="str">
        <f t="shared" ca="1" si="29"/>
        <v/>
      </c>
      <c r="BP43" s="118" t="str">
        <f t="shared" ca="1" si="29"/>
        <v/>
      </c>
      <c r="BQ43" s="118" t="str">
        <f t="shared" ca="1" si="29"/>
        <v/>
      </c>
      <c r="BR43" s="118" t="str">
        <f t="shared" ca="1" si="29"/>
        <v/>
      </c>
      <c r="BS43" s="118" t="str">
        <f t="shared" ca="1" si="29"/>
        <v/>
      </c>
      <c r="BT43" s="118" t="str">
        <f t="shared" ca="1" si="29"/>
        <v/>
      </c>
      <c r="BU43" s="118" t="str">
        <f t="shared" ca="1" si="29"/>
        <v/>
      </c>
      <c r="BV43" s="118" t="str">
        <f t="shared" ca="1" si="29"/>
        <v/>
      </c>
      <c r="BW43" s="118" t="str">
        <f t="shared" ca="1" si="29"/>
        <v/>
      </c>
      <c r="BX43" s="118" t="str">
        <f t="shared" ca="1" si="29"/>
        <v/>
      </c>
      <c r="BY43" s="118" t="str">
        <f t="shared" ca="1" si="29"/>
        <v/>
      </c>
      <c r="BZ43" s="118" t="str">
        <f t="shared" ca="1" si="29"/>
        <v/>
      </c>
      <c r="CA43" s="118" t="str">
        <f t="shared" ca="1" si="29"/>
        <v/>
      </c>
      <c r="CB43" s="118" t="str">
        <f t="shared" ca="1" si="29"/>
        <v/>
      </c>
      <c r="CC43" s="118" t="str">
        <f t="shared" ca="1" si="29"/>
        <v/>
      </c>
      <c r="CD43" s="118" t="str">
        <f t="shared" ca="1" si="29"/>
        <v/>
      </c>
      <c r="CE43" s="118" t="str">
        <f t="shared" ca="1" si="29"/>
        <v/>
      </c>
      <c r="CF43" s="118" t="str">
        <f t="shared" ca="1" si="29"/>
        <v/>
      </c>
      <c r="CG43" s="118" t="str">
        <f t="shared" ca="1" si="29"/>
        <v/>
      </c>
      <c r="CH43" s="118" t="str">
        <f t="shared" ca="1" si="29"/>
        <v/>
      </c>
      <c r="CI43" s="118" t="str">
        <f t="shared" ca="1" si="29"/>
        <v/>
      </c>
      <c r="CJ43" s="118" t="str">
        <f t="shared" ca="1" si="29"/>
        <v/>
      </c>
      <c r="CK43" s="118" t="str">
        <f t="shared" ca="1" si="29"/>
        <v/>
      </c>
      <c r="CL43" s="118" t="str">
        <f t="shared" ca="1" si="29"/>
        <v/>
      </c>
      <c r="CM43" s="118" t="str">
        <f t="shared" ca="1" si="29"/>
        <v/>
      </c>
      <c r="CN43" s="118" t="str">
        <f t="shared" ca="1" si="29"/>
        <v/>
      </c>
      <c r="CO43" s="118" t="str">
        <f t="shared" ca="1" si="29"/>
        <v/>
      </c>
      <c r="CP43" s="118" t="str">
        <f t="shared" ca="1" si="29"/>
        <v/>
      </c>
      <c r="CQ43" s="118" t="str">
        <f t="shared" ca="1" si="29"/>
        <v/>
      </c>
      <c r="CR43" s="118" t="str">
        <f t="shared" ca="1" si="29"/>
        <v/>
      </c>
      <c r="CS43" s="118" t="str">
        <f t="shared" ca="1" si="29"/>
        <v/>
      </c>
    </row>
    <row r="44" spans="1:100" x14ac:dyDescent="0.25">
      <c r="A44" s="121"/>
      <c r="B44" s="122"/>
      <c r="C44" s="121"/>
      <c r="D44" s="122"/>
      <c r="E44" s="121"/>
      <c r="F44" s="123"/>
      <c r="G44" s="122"/>
      <c r="H44" s="121"/>
      <c r="I44" s="122"/>
      <c r="J44" s="121"/>
      <c r="K44" s="123"/>
      <c r="L44" s="122"/>
      <c r="M44" s="121"/>
      <c r="N44" s="122"/>
      <c r="O44" s="121"/>
      <c r="P44" s="123"/>
      <c r="Q44" s="122"/>
      <c r="R44" s="121"/>
      <c r="S44" s="122"/>
      <c r="T44" s="121"/>
      <c r="U44" s="123"/>
      <c r="V44" s="122"/>
      <c r="W44" s="121"/>
      <c r="X44" s="122"/>
      <c r="Y44" s="121"/>
      <c r="Z44" s="123"/>
      <c r="AA44" s="122"/>
      <c r="AB44" s="121"/>
      <c r="AC44" s="122"/>
      <c r="AD44" s="121"/>
      <c r="AE44" s="123"/>
      <c r="AF44" s="123"/>
      <c r="BI44" s="136" t="s">
        <v>216</v>
      </c>
      <c r="BJ44" s="135" t="str">
        <f t="shared" ref="BJ44:CS44" ca="1" si="30">BJ12&amp;";"&amp;BJ13&amp;";"&amp;BJ14&amp;";"&amp;BJ15&amp;";"&amp;BJ16&amp;";"&amp;BJ17&amp;";"&amp;BJ18&amp;";"&amp;BJ19&amp;";"&amp;BJ20&amp;";"&amp;BJ21&amp;";"&amp;BJ22&amp;";"&amp;BJ23&amp;";"&amp;BJ24&amp;";"&amp;BJ25&amp;";"&amp;BJ26&amp;";"&amp;BJ27&amp;";"&amp;BJ28&amp;";"&amp;BJ29&amp;";"&amp;BJ30&amp;";"&amp;BJ31&amp;";"&amp;BJ32&amp;";"&amp;BJ33&amp;";"&amp;BJ34&amp;";"&amp;BJ35&amp;";"&amp;BJ36&amp;";"&amp;BJ37&amp;";"&amp;BJ38&amp;";"&amp;BJ39&amp;";"&amp;BJ40&amp;";"&amp;BJ41&amp;";"&amp;BJ42&amp;";"&amp;BJ43</f>
        <v xml:space="preserve">        ;        ;;;;;;;        ;        ;;;;;;;        ;        ;;;;;;;        ;        ;;;;;;</v>
      </c>
      <c r="BK44" s="135" t="str">
        <f t="shared" ca="1" si="30"/>
        <v xml:space="preserve">        ;        ;;;;;;;        ;        ;;;;;;;        ;        ;;;;;;;        ;        ;;;;;;</v>
      </c>
      <c r="BL44" s="135" t="str">
        <f t="shared" ca="1" si="30"/>
        <v xml:space="preserve">        ;        ;;;;;;;        ;        ;;;;;;;        ;        ;;;;;;;        ;        ;;;;;;</v>
      </c>
      <c r="BM44" s="135" t="str">
        <f t="shared" ca="1" si="30"/>
        <v xml:space="preserve">        ;        ;;;;;;;        ;        ;;;;;;;        ;        ;;;;;;;        ;        ;;;;;;</v>
      </c>
      <c r="BN44" s="135" t="str">
        <f t="shared" ca="1" si="30"/>
        <v xml:space="preserve">        ;        ;;;;;;;        ;        ;;;;;;;        ;        ;;;;;;;        ;        ;;;;;;</v>
      </c>
      <c r="BO44" s="135" t="str">
        <f t="shared" ca="1" si="30"/>
        <v xml:space="preserve">        ;        ;;;;;;;        ;        ;;;;;;;        ;        ;;;;;;;        ;        ;;;;;;</v>
      </c>
      <c r="BP44" s="135" t="str">
        <f t="shared" ca="1" si="30"/>
        <v xml:space="preserve">        ;        ;;;;;;;        ;        ;;;;;;;        ;        ;;;;;;;        ;        ;;;;;;</v>
      </c>
      <c r="BQ44" s="135" t="str">
        <f t="shared" ca="1" si="30"/>
        <v xml:space="preserve">        ;        ;;;;;;;        ;        ;;;;;;;        ;        ;;;;;;;        ;        ;;;;;;</v>
      </c>
      <c r="BR44" s="135" t="str">
        <f t="shared" ca="1" si="30"/>
        <v xml:space="preserve">        ;        ;;;;;;;        ;        ;;;;;;;        ;        ;;;;;;;        ;        ;;;;;;</v>
      </c>
      <c r="BS44" s="135" t="str">
        <f t="shared" ca="1" si="30"/>
        <v xml:space="preserve">        ;        ;;;;;;;        ;        ;;;;;;;        ;        ;;;;;;;        ;        ;;;;;;</v>
      </c>
      <c r="BT44" s="135" t="str">
        <f t="shared" ca="1" si="30"/>
        <v xml:space="preserve">        ;        ;;;;;;;        ;        ;;;;;;;        ;        ;;;;;;;        ;        ;;;;;;</v>
      </c>
      <c r="BU44" s="135" t="str">
        <f t="shared" ca="1" si="30"/>
        <v xml:space="preserve">        ;        ;;;;;;;        ;        ;;;;;;;        ;        ;;;;;;;        ;        ;;;;;;</v>
      </c>
      <c r="BV44" s="135" t="str">
        <f t="shared" ca="1" si="30"/>
        <v xml:space="preserve">        ;        ;;;;;;;        ;        ;;;;;;;        ;        ;;;;;;;        ;        ;;;;;;</v>
      </c>
      <c r="BW44" s="135" t="str">
        <f t="shared" ca="1" si="30"/>
        <v xml:space="preserve">        ;        ;;;;;;;        ;        ;;;;;;;        ;        ;;;;;;;        ;        ;;;;;;</v>
      </c>
      <c r="BX44" s="135" t="str">
        <f t="shared" ca="1" si="30"/>
        <v xml:space="preserve">        ;        ;;;;;;;        ;        ;;;;;;;        ;        ;;;;;;;        ;        ;;;;;;</v>
      </c>
      <c r="BY44" s="135" t="str">
        <f t="shared" ca="1" si="30"/>
        <v xml:space="preserve">        ;        ;;;;;;;        ;        ;;;;;;;        ;        ;;;;;;;        ;        ;;;;;;</v>
      </c>
      <c r="BZ44" s="135" t="str">
        <f t="shared" ca="1" si="30"/>
        <v xml:space="preserve">        ;        ;;;;;;;        ;        ;;;;;;;        ;        ;;;;;;;        ;        ;;;;;;</v>
      </c>
      <c r="CA44" s="135" t="str">
        <f t="shared" ca="1" si="30"/>
        <v xml:space="preserve">        ;        ;;;;;;;        ;        ;;;;;;;        ;        ;;;;;;;        ;        ;;;;;;</v>
      </c>
      <c r="CB44" s="135" t="str">
        <f t="shared" ca="1" si="30"/>
        <v xml:space="preserve">        ;        ;;;;;;;        ;        ;;;;;;;        ;        ;;;;;;;        ;        ;;;;;;</v>
      </c>
      <c r="CC44" s="135" t="str">
        <f t="shared" ca="1" si="30"/>
        <v xml:space="preserve">        ;        ;;;;;;;        ;        ;;;;;;;        ;        ;;;;;;;        ;        ;;;;;;</v>
      </c>
      <c r="CD44" s="135" t="str">
        <f t="shared" ca="1" si="30"/>
        <v xml:space="preserve">        ;        ;;;;;;;        ;        ;;;;;;;        ;        ;;;;;;;        ;        ;;;;;;</v>
      </c>
      <c r="CE44" s="135" t="str">
        <f t="shared" ca="1" si="30"/>
        <v xml:space="preserve">        ;        ;;;;;;;        ;        ;;;;;;;        ;        ;;;;;;;        ;        ;;;;;;</v>
      </c>
      <c r="CF44" s="135" t="str">
        <f t="shared" ca="1" si="30"/>
        <v xml:space="preserve">        ;        ;;;;;;;        ;        ;;;;;;;        ;        ;;;;;;;        ;        ;;;;;;</v>
      </c>
      <c r="CG44" s="135" t="str">
        <f t="shared" ca="1" si="30"/>
        <v xml:space="preserve">        ;        ;;;;;;;        ;        ;;;;;;;        ;        ;;;;;;;        ;        ;;;;;;</v>
      </c>
      <c r="CH44" s="135" t="str">
        <f t="shared" ca="1" si="30"/>
        <v xml:space="preserve">        ;        ;;;;;;;        ;        ;;;;;;;        ;        ;;;;;;;        ;        ;;;;;;</v>
      </c>
      <c r="CI44" s="135" t="str">
        <f t="shared" ca="1" si="30"/>
        <v xml:space="preserve">        ;        ;;;;;;;        ;        ;;;;;;;        ;        ;;;;;;;        ;        ;;;;;;</v>
      </c>
      <c r="CJ44" s="135" t="str">
        <f t="shared" ca="1" si="30"/>
        <v xml:space="preserve">        ;        ;;;;;;;        ;        ;;;;;;;        ;        ;;;;;;;        ;        ;;;;;;</v>
      </c>
      <c r="CK44" s="135" t="str">
        <f t="shared" ca="1" si="30"/>
        <v xml:space="preserve">        ;        ;;;;;;;        ;        ;;;;;;;        ;        ;;;;;;;        ;        ;;;;;;</v>
      </c>
      <c r="CL44" s="135" t="str">
        <f t="shared" ca="1" si="30"/>
        <v xml:space="preserve">        ;        ;;;;;;;        ;        ;;;;;;;        ;        ;;;;;;;        ;        ;;;;;;</v>
      </c>
      <c r="CM44" s="135" t="str">
        <f t="shared" ca="1" si="30"/>
        <v xml:space="preserve">        ;        ;;;;;;;        ;        ;;;;;;;        ;        ;;;;;;;        ;        ;;;;;;</v>
      </c>
      <c r="CN44" s="135" t="str">
        <f t="shared" ca="1" si="30"/>
        <v xml:space="preserve">        ;        ;;;;;;;        ;        ;;;;;;;        ;        ;;;;;;;        ;        ;;;;;;</v>
      </c>
      <c r="CO44" s="135" t="str">
        <f t="shared" ca="1" si="30"/>
        <v xml:space="preserve">        ;        ;;;;;;;        ;        ;;;;;;;        ;        ;;;;;;;        ;        ;;;;;;</v>
      </c>
      <c r="CP44" s="135" t="str">
        <f t="shared" ca="1" si="30"/>
        <v xml:space="preserve">        ;        ;;;;;;;        ;        ;;;;;;;        ;        ;;;;;;;        ;        ;;;;;;</v>
      </c>
      <c r="CQ44" s="135" t="str">
        <f t="shared" ca="1" si="30"/>
        <v xml:space="preserve">        ;        ;;;;;;;        ;        ;;;;;;;        ;        ;;;;;;;        ;        ;;;;;;</v>
      </c>
      <c r="CR44" s="135" t="str">
        <f t="shared" ca="1" si="30"/>
        <v xml:space="preserve">        ;        ;;;;;;;        ;        ;;;;;;;        ;        ;;;;;;;        ;        ;;;;;;</v>
      </c>
      <c r="CS44" s="135" t="str">
        <f t="shared" ca="1" si="30"/>
        <v xml:space="preserve">        ;        ;;;;;;;        ;        ;;;;;;;        ;        ;;;;;;;        ;        ;;;;;;</v>
      </c>
    </row>
    <row r="45" spans="1:100" x14ac:dyDescent="0.25">
      <c r="A45" s="123"/>
      <c r="B45" s="121"/>
      <c r="C45" s="127"/>
      <c r="D45" s="127"/>
      <c r="E45" s="124"/>
      <c r="F45" s="124"/>
      <c r="G45" s="121"/>
      <c r="H45" s="127"/>
      <c r="I45" s="127"/>
      <c r="J45" s="124"/>
      <c r="K45" s="124"/>
      <c r="L45" s="121"/>
      <c r="M45" s="127"/>
      <c r="N45" s="127"/>
      <c r="O45" s="124"/>
      <c r="P45" s="124"/>
      <c r="Q45" s="121"/>
      <c r="R45" s="127"/>
      <c r="S45" s="127"/>
      <c r="T45" s="124"/>
      <c r="U45" s="124"/>
      <c r="V45" s="121"/>
      <c r="W45" s="127"/>
      <c r="X45" s="127"/>
      <c r="Y45" s="124"/>
      <c r="Z45" s="124"/>
      <c r="AA45" s="121"/>
      <c r="AB45" s="127"/>
      <c r="AC45" s="127"/>
      <c r="AD45" s="124"/>
      <c r="AE45" s="124"/>
      <c r="AF45" s="123"/>
      <c r="BI45" s="136"/>
      <c r="BJ45" s="135" t="str">
        <f ca="1">SUBSTITUTE(SUBSTITUTE(SUBSTITUTE(SUBSTITUTE(SUBSTITUTE(SUBSTITUTE(SUBSTITUTE(SUBSTITUTE(BJ44,";;",";"),";;",";"),";;",";"),";;",";"),";;",";"),";;",";"),";;",";"),";;",";")</f>
        <v xml:space="preserve">        ;        ;        ;        ;        ;        ;        ;        ;</v>
      </c>
      <c r="BK45" s="135" t="str">
        <f t="shared" ref="BK45:CS45" ca="1" si="31">SUBSTITUTE(SUBSTITUTE(SUBSTITUTE(SUBSTITUTE(SUBSTITUTE(SUBSTITUTE(SUBSTITUTE(SUBSTITUTE(BK44,";;",";"),";;",";"),";;",";"),";;",";"),";;",";"),";;",";"),";;",";"),";;",";")</f>
        <v xml:space="preserve">        ;        ;        ;        ;        ;        ;        ;        ;</v>
      </c>
      <c r="BL45" s="135" t="str">
        <f t="shared" ca="1" si="31"/>
        <v xml:space="preserve">        ;        ;        ;        ;        ;        ;        ;        ;</v>
      </c>
      <c r="BM45" s="135" t="str">
        <f t="shared" ca="1" si="31"/>
        <v xml:space="preserve">        ;        ;        ;        ;        ;        ;        ;        ;</v>
      </c>
      <c r="BN45" s="135" t="str">
        <f t="shared" ca="1" si="31"/>
        <v xml:space="preserve">        ;        ;        ;        ;        ;        ;        ;        ;</v>
      </c>
      <c r="BO45" s="135" t="str">
        <f t="shared" ca="1" si="31"/>
        <v xml:space="preserve">        ;        ;        ;        ;        ;        ;        ;        ;</v>
      </c>
      <c r="BP45" s="135" t="str">
        <f t="shared" ca="1" si="31"/>
        <v xml:space="preserve">        ;        ;        ;        ;        ;        ;        ;        ;</v>
      </c>
      <c r="BQ45" s="135" t="str">
        <f t="shared" ca="1" si="31"/>
        <v xml:space="preserve">        ;        ;        ;        ;        ;        ;        ;        ;</v>
      </c>
      <c r="BR45" s="135" t="str">
        <f t="shared" ca="1" si="31"/>
        <v xml:space="preserve">        ;        ;        ;        ;        ;        ;        ;        ;</v>
      </c>
      <c r="BS45" s="135" t="str">
        <f t="shared" ca="1" si="31"/>
        <v xml:space="preserve">        ;        ;        ;        ;        ;        ;        ;        ;</v>
      </c>
      <c r="BT45" s="135" t="str">
        <f t="shared" ca="1" si="31"/>
        <v xml:space="preserve">        ;        ;        ;        ;        ;        ;        ;        ;</v>
      </c>
      <c r="BU45" s="135" t="str">
        <f t="shared" ca="1" si="31"/>
        <v xml:space="preserve">        ;        ;        ;        ;        ;        ;        ;        ;</v>
      </c>
      <c r="BV45" s="135" t="str">
        <f t="shared" ca="1" si="31"/>
        <v xml:space="preserve">        ;        ;        ;        ;        ;        ;        ;        ;</v>
      </c>
      <c r="BW45" s="135" t="str">
        <f t="shared" ca="1" si="31"/>
        <v xml:space="preserve">        ;        ;        ;        ;        ;        ;        ;        ;</v>
      </c>
      <c r="BX45" s="135" t="str">
        <f t="shared" ca="1" si="31"/>
        <v xml:space="preserve">        ;        ;        ;        ;        ;        ;        ;        ;</v>
      </c>
      <c r="BY45" s="135" t="str">
        <f t="shared" ca="1" si="31"/>
        <v xml:space="preserve">        ;        ;        ;        ;        ;        ;        ;        ;</v>
      </c>
      <c r="BZ45" s="135" t="str">
        <f t="shared" ca="1" si="31"/>
        <v xml:space="preserve">        ;        ;        ;        ;        ;        ;        ;        ;</v>
      </c>
      <c r="CA45" s="135" t="str">
        <f t="shared" ca="1" si="31"/>
        <v xml:space="preserve">        ;        ;        ;        ;        ;        ;        ;        ;</v>
      </c>
      <c r="CB45" s="135" t="str">
        <f t="shared" ca="1" si="31"/>
        <v xml:space="preserve">        ;        ;        ;        ;        ;        ;        ;        ;</v>
      </c>
      <c r="CC45" s="135" t="str">
        <f t="shared" ca="1" si="31"/>
        <v xml:space="preserve">        ;        ;        ;        ;        ;        ;        ;        ;</v>
      </c>
      <c r="CD45" s="135" t="str">
        <f t="shared" ca="1" si="31"/>
        <v xml:space="preserve">        ;        ;        ;        ;        ;        ;        ;        ;</v>
      </c>
      <c r="CE45" s="135" t="str">
        <f t="shared" ca="1" si="31"/>
        <v xml:space="preserve">        ;        ;        ;        ;        ;        ;        ;        ;</v>
      </c>
      <c r="CF45" s="135" t="str">
        <f t="shared" ca="1" si="31"/>
        <v xml:space="preserve">        ;        ;        ;        ;        ;        ;        ;        ;</v>
      </c>
      <c r="CG45" s="135" t="str">
        <f t="shared" ca="1" si="31"/>
        <v xml:space="preserve">        ;        ;        ;        ;        ;        ;        ;        ;</v>
      </c>
      <c r="CH45" s="135" t="str">
        <f t="shared" ca="1" si="31"/>
        <v xml:space="preserve">        ;        ;        ;        ;        ;        ;        ;        ;</v>
      </c>
      <c r="CI45" s="135" t="str">
        <f t="shared" ca="1" si="31"/>
        <v xml:space="preserve">        ;        ;        ;        ;        ;        ;        ;        ;</v>
      </c>
      <c r="CJ45" s="135" t="str">
        <f t="shared" ca="1" si="31"/>
        <v xml:space="preserve">        ;        ;        ;        ;        ;        ;        ;        ;</v>
      </c>
      <c r="CK45" s="135" t="str">
        <f t="shared" ca="1" si="31"/>
        <v xml:space="preserve">        ;        ;        ;        ;        ;        ;        ;        ;</v>
      </c>
      <c r="CL45" s="135" t="str">
        <f t="shared" ca="1" si="31"/>
        <v xml:space="preserve">        ;        ;        ;        ;        ;        ;        ;        ;</v>
      </c>
      <c r="CM45" s="135" t="str">
        <f t="shared" ca="1" si="31"/>
        <v xml:space="preserve">        ;        ;        ;        ;        ;        ;        ;        ;</v>
      </c>
      <c r="CN45" s="135" t="str">
        <f t="shared" ca="1" si="31"/>
        <v xml:space="preserve">        ;        ;        ;        ;        ;        ;        ;        ;</v>
      </c>
      <c r="CO45" s="135" t="str">
        <f t="shared" ca="1" si="31"/>
        <v xml:space="preserve">        ;        ;        ;        ;        ;        ;        ;        ;</v>
      </c>
      <c r="CP45" s="135" t="str">
        <f t="shared" ca="1" si="31"/>
        <v xml:space="preserve">        ;        ;        ;        ;        ;        ;        ;        ;</v>
      </c>
      <c r="CQ45" s="135" t="str">
        <f t="shared" ca="1" si="31"/>
        <v xml:space="preserve">        ;        ;        ;        ;        ;        ;        ;        ;</v>
      </c>
      <c r="CR45" s="135" t="str">
        <f t="shared" ca="1" si="31"/>
        <v xml:space="preserve">        ;        ;        ;        ;        ;        ;        ;        ;</v>
      </c>
      <c r="CS45" s="135" t="str">
        <f t="shared" ca="1" si="31"/>
        <v xml:space="preserve">        ;        ;        ;        ;        ;        ;        ;        ;</v>
      </c>
    </row>
    <row r="46" spans="1:100" x14ac:dyDescent="0.25">
      <c r="A46" s="129"/>
      <c r="B46" s="121"/>
      <c r="C46" s="127"/>
      <c r="D46" s="127"/>
      <c r="E46" s="124"/>
      <c r="F46" s="124"/>
      <c r="G46" s="121"/>
      <c r="H46" s="127"/>
      <c r="I46" s="127"/>
      <c r="J46" s="124"/>
      <c r="K46" s="124"/>
      <c r="L46" s="121"/>
      <c r="M46" s="127"/>
      <c r="N46" s="127"/>
      <c r="O46" s="124"/>
      <c r="P46" s="124"/>
      <c r="Q46" s="121"/>
      <c r="R46" s="127"/>
      <c r="S46" s="127"/>
      <c r="T46" s="124"/>
      <c r="U46" s="124"/>
      <c r="V46" s="121"/>
      <c r="W46" s="127"/>
      <c r="X46" s="127"/>
      <c r="Y46" s="124"/>
      <c r="Z46" s="124"/>
      <c r="AA46" s="121"/>
      <c r="AB46" s="127"/>
      <c r="AC46" s="127"/>
      <c r="AD46" s="124"/>
      <c r="AE46" s="124"/>
      <c r="AF46" s="123"/>
      <c r="BI46" s="136"/>
      <c r="BJ46" s="135" t="str">
        <f ca="1">SUBSTITUTE(SUBSTITUTE(SUBSTITUTE(SUBSTITUTE(SUBSTITUTE(SUBSTITUTE(SUBSTITUTE(SUBSTITUTE(BJ45,";0       ;",";"),";0       ;",";"),";0       ;",";"),";0       ;",";"),";0       ;",";"),";0       ;",";"),";0       ;",";"),"0       ;","")</f>
        <v xml:space="preserve">        ;        ;        ;        ;        ;        ;        ;        ;</v>
      </c>
      <c r="BK46" s="135" t="str">
        <f t="shared" ref="BK46:CS46" ca="1" si="32">SUBSTITUTE(SUBSTITUTE(SUBSTITUTE(SUBSTITUTE(SUBSTITUTE(SUBSTITUTE(SUBSTITUTE(SUBSTITUTE(BK45,";0       ;",";"),";0       ;",";"),";0       ;",";"),";0       ;",";"),";0       ;",";"),";0       ;",";"),";0       ;",";"),"0       ;","")</f>
        <v xml:space="preserve">        ;        ;        ;        ;        ;        ;        ;        ;</v>
      </c>
      <c r="BL46" s="135" t="str">
        <f t="shared" ca="1" si="32"/>
        <v xml:space="preserve">        ;        ;        ;        ;        ;        ;        ;        ;</v>
      </c>
      <c r="BM46" s="135" t="str">
        <f t="shared" ca="1" si="32"/>
        <v xml:space="preserve">        ;        ;        ;        ;        ;        ;        ;        ;</v>
      </c>
      <c r="BN46" s="135" t="str">
        <f t="shared" ca="1" si="32"/>
        <v xml:space="preserve">        ;        ;        ;        ;        ;        ;        ;        ;</v>
      </c>
      <c r="BO46" s="135" t="str">
        <f t="shared" ca="1" si="32"/>
        <v xml:space="preserve">        ;        ;        ;        ;        ;        ;        ;        ;</v>
      </c>
      <c r="BP46" s="135" t="str">
        <f t="shared" ca="1" si="32"/>
        <v xml:space="preserve">        ;        ;        ;        ;        ;        ;        ;        ;</v>
      </c>
      <c r="BQ46" s="135" t="str">
        <f t="shared" ca="1" si="32"/>
        <v xml:space="preserve">        ;        ;        ;        ;        ;        ;        ;        ;</v>
      </c>
      <c r="BR46" s="135" t="str">
        <f t="shared" ca="1" si="32"/>
        <v xml:space="preserve">        ;        ;        ;        ;        ;        ;        ;        ;</v>
      </c>
      <c r="BS46" s="135" t="str">
        <f t="shared" ca="1" si="32"/>
        <v xml:space="preserve">        ;        ;        ;        ;        ;        ;        ;        ;</v>
      </c>
      <c r="BT46" s="135" t="str">
        <f t="shared" ca="1" si="32"/>
        <v xml:space="preserve">        ;        ;        ;        ;        ;        ;        ;        ;</v>
      </c>
      <c r="BU46" s="135" t="str">
        <f t="shared" ca="1" si="32"/>
        <v xml:space="preserve">        ;        ;        ;        ;        ;        ;        ;        ;</v>
      </c>
      <c r="BV46" s="135" t="str">
        <f t="shared" ca="1" si="32"/>
        <v xml:space="preserve">        ;        ;        ;        ;        ;        ;        ;        ;</v>
      </c>
      <c r="BW46" s="135" t="str">
        <f t="shared" ca="1" si="32"/>
        <v xml:space="preserve">        ;        ;        ;        ;        ;        ;        ;        ;</v>
      </c>
      <c r="BX46" s="135" t="str">
        <f t="shared" ca="1" si="32"/>
        <v xml:space="preserve">        ;        ;        ;        ;        ;        ;        ;        ;</v>
      </c>
      <c r="BY46" s="135" t="str">
        <f t="shared" ca="1" si="32"/>
        <v xml:space="preserve">        ;        ;        ;        ;        ;        ;        ;        ;</v>
      </c>
      <c r="BZ46" s="135" t="str">
        <f t="shared" ca="1" si="32"/>
        <v xml:space="preserve">        ;        ;        ;        ;        ;        ;        ;        ;</v>
      </c>
      <c r="CA46" s="135" t="str">
        <f t="shared" ca="1" si="32"/>
        <v xml:space="preserve">        ;        ;        ;        ;        ;        ;        ;        ;</v>
      </c>
      <c r="CB46" s="135" t="str">
        <f t="shared" ca="1" si="32"/>
        <v xml:space="preserve">        ;        ;        ;        ;        ;        ;        ;        ;</v>
      </c>
      <c r="CC46" s="135" t="str">
        <f t="shared" ca="1" si="32"/>
        <v xml:space="preserve">        ;        ;        ;        ;        ;        ;        ;        ;</v>
      </c>
      <c r="CD46" s="135" t="str">
        <f t="shared" ca="1" si="32"/>
        <v xml:space="preserve">        ;        ;        ;        ;        ;        ;        ;        ;</v>
      </c>
      <c r="CE46" s="135" t="str">
        <f t="shared" ca="1" si="32"/>
        <v xml:space="preserve">        ;        ;        ;        ;        ;        ;        ;        ;</v>
      </c>
      <c r="CF46" s="135" t="str">
        <f t="shared" ca="1" si="32"/>
        <v xml:space="preserve">        ;        ;        ;        ;        ;        ;        ;        ;</v>
      </c>
      <c r="CG46" s="135" t="str">
        <f t="shared" ca="1" si="32"/>
        <v xml:space="preserve">        ;        ;        ;        ;        ;        ;        ;        ;</v>
      </c>
      <c r="CH46" s="135" t="str">
        <f t="shared" ca="1" si="32"/>
        <v xml:space="preserve">        ;        ;        ;        ;        ;        ;        ;        ;</v>
      </c>
      <c r="CI46" s="135" t="str">
        <f t="shared" ca="1" si="32"/>
        <v xml:space="preserve">        ;        ;        ;        ;        ;        ;        ;        ;</v>
      </c>
      <c r="CJ46" s="135" t="str">
        <f t="shared" ca="1" si="32"/>
        <v xml:space="preserve">        ;        ;        ;        ;        ;        ;        ;        ;</v>
      </c>
      <c r="CK46" s="135" t="str">
        <f t="shared" ca="1" si="32"/>
        <v xml:space="preserve">        ;        ;        ;        ;        ;        ;        ;        ;</v>
      </c>
      <c r="CL46" s="135" t="str">
        <f t="shared" ca="1" si="32"/>
        <v xml:space="preserve">        ;        ;        ;        ;        ;        ;        ;        ;</v>
      </c>
      <c r="CM46" s="135" t="str">
        <f t="shared" ca="1" si="32"/>
        <v xml:space="preserve">        ;        ;        ;        ;        ;        ;        ;        ;</v>
      </c>
      <c r="CN46" s="135" t="str">
        <f t="shared" ca="1" si="32"/>
        <v xml:space="preserve">        ;        ;        ;        ;        ;        ;        ;        ;</v>
      </c>
      <c r="CO46" s="135" t="str">
        <f t="shared" ca="1" si="32"/>
        <v xml:space="preserve">        ;        ;        ;        ;        ;        ;        ;        ;</v>
      </c>
      <c r="CP46" s="135" t="str">
        <f t="shared" ca="1" si="32"/>
        <v xml:space="preserve">        ;        ;        ;        ;        ;        ;        ;        ;</v>
      </c>
      <c r="CQ46" s="135" t="str">
        <f t="shared" ca="1" si="32"/>
        <v xml:space="preserve">        ;        ;        ;        ;        ;        ;        ;        ;</v>
      </c>
      <c r="CR46" s="135" t="str">
        <f t="shared" ca="1" si="32"/>
        <v xml:space="preserve">        ;        ;        ;        ;        ;        ;        ;        ;</v>
      </c>
      <c r="CS46" s="135" t="str">
        <f t="shared" ca="1" si="32"/>
        <v xml:space="preserve">        ;        ;        ;        ;        ;        ;        ;        ;</v>
      </c>
    </row>
    <row r="47" spans="1:100" x14ac:dyDescent="0.25">
      <c r="A47" s="121"/>
      <c r="B47" s="122"/>
      <c r="C47" s="121"/>
      <c r="D47" s="122"/>
      <c r="E47" s="121"/>
      <c r="F47" s="123"/>
      <c r="G47" s="122"/>
      <c r="H47" s="121"/>
      <c r="I47" s="122"/>
      <c r="J47" s="121"/>
      <c r="K47" s="123"/>
      <c r="L47" s="122"/>
      <c r="M47" s="121"/>
      <c r="N47" s="122"/>
      <c r="O47" s="121"/>
      <c r="P47" s="123"/>
      <c r="Q47" s="122"/>
      <c r="R47" s="121"/>
      <c r="S47" s="122"/>
      <c r="T47" s="121"/>
      <c r="U47" s="123"/>
      <c r="V47" s="122"/>
      <c r="W47" s="121"/>
      <c r="X47" s="122"/>
      <c r="Y47" s="121"/>
      <c r="Z47" s="123"/>
      <c r="AA47" s="122"/>
      <c r="AB47" s="121"/>
      <c r="AC47" s="122"/>
      <c r="AD47" s="121"/>
      <c r="AE47" s="123"/>
      <c r="AF47" s="123"/>
      <c r="BI47" s="136"/>
      <c r="BJ47" s="135" t="str">
        <f ca="1">SUBSTITUTE(SUBSTITUTE(SUBSTITUTE(SUBSTITUTE(SUBSTITUTE(SUBSTITUTE(SUBSTITUTE(SUBSTITUTE(BJ46,";        ;",";"),";        ;",";"),";        ;",";"),";        ;",";"),";        ;",";"),";        ;",";"),";        ;",";"),"        ;","")</f>
        <v/>
      </c>
      <c r="BK47" s="135" t="str">
        <f t="shared" ref="BK47:CS47" ca="1" si="33">SUBSTITUTE(SUBSTITUTE(SUBSTITUTE(SUBSTITUTE(SUBSTITUTE(SUBSTITUTE(SUBSTITUTE(SUBSTITUTE(BK46,";        ;",";"),";        ;",";"),";        ;",";"),";        ;",";"),";        ;",";"),";        ;",";"),";        ;",";"),"        ;","")</f>
        <v/>
      </c>
      <c r="BL47" s="135" t="str">
        <f t="shared" ca="1" si="33"/>
        <v/>
      </c>
      <c r="BM47" s="135" t="str">
        <f t="shared" ca="1" si="33"/>
        <v/>
      </c>
      <c r="BN47" s="135" t="str">
        <f t="shared" ca="1" si="33"/>
        <v/>
      </c>
      <c r="BO47" s="135" t="str">
        <f t="shared" ca="1" si="33"/>
        <v/>
      </c>
      <c r="BP47" s="135" t="str">
        <f t="shared" ca="1" si="33"/>
        <v/>
      </c>
      <c r="BQ47" s="135" t="str">
        <f t="shared" ca="1" si="33"/>
        <v/>
      </c>
      <c r="BR47" s="135" t="str">
        <f t="shared" ca="1" si="33"/>
        <v/>
      </c>
      <c r="BS47" s="135" t="str">
        <f t="shared" ca="1" si="33"/>
        <v/>
      </c>
      <c r="BT47" s="135" t="str">
        <f t="shared" ca="1" si="33"/>
        <v/>
      </c>
      <c r="BU47" s="135" t="str">
        <f t="shared" ca="1" si="33"/>
        <v/>
      </c>
      <c r="BV47" s="135" t="str">
        <f t="shared" ca="1" si="33"/>
        <v/>
      </c>
      <c r="BW47" s="135" t="str">
        <f t="shared" ca="1" si="33"/>
        <v/>
      </c>
      <c r="BX47" s="135" t="str">
        <f t="shared" ca="1" si="33"/>
        <v/>
      </c>
      <c r="BY47" s="135" t="str">
        <f t="shared" ca="1" si="33"/>
        <v/>
      </c>
      <c r="BZ47" s="135" t="str">
        <f t="shared" ca="1" si="33"/>
        <v/>
      </c>
      <c r="CA47" s="135" t="str">
        <f t="shared" ca="1" si="33"/>
        <v/>
      </c>
      <c r="CB47" s="135" t="str">
        <f t="shared" ca="1" si="33"/>
        <v/>
      </c>
      <c r="CC47" s="135" t="str">
        <f t="shared" ca="1" si="33"/>
        <v/>
      </c>
      <c r="CD47" s="135" t="str">
        <f t="shared" ca="1" si="33"/>
        <v/>
      </c>
      <c r="CE47" s="135" t="str">
        <f t="shared" ca="1" si="33"/>
        <v/>
      </c>
      <c r="CF47" s="135" t="str">
        <f t="shared" ca="1" si="33"/>
        <v/>
      </c>
      <c r="CG47" s="135" t="str">
        <f t="shared" ca="1" si="33"/>
        <v/>
      </c>
      <c r="CH47" s="135" t="str">
        <f t="shared" ca="1" si="33"/>
        <v/>
      </c>
      <c r="CI47" s="135" t="str">
        <f t="shared" ca="1" si="33"/>
        <v/>
      </c>
      <c r="CJ47" s="135" t="str">
        <f t="shared" ca="1" si="33"/>
        <v/>
      </c>
      <c r="CK47" s="135" t="str">
        <f t="shared" ca="1" si="33"/>
        <v/>
      </c>
      <c r="CL47" s="135" t="str">
        <f t="shared" ca="1" si="33"/>
        <v/>
      </c>
      <c r="CM47" s="135" t="str">
        <f t="shared" ca="1" si="33"/>
        <v/>
      </c>
      <c r="CN47" s="135" t="str">
        <f t="shared" ca="1" si="33"/>
        <v/>
      </c>
      <c r="CO47" s="135" t="str">
        <f t="shared" ca="1" si="33"/>
        <v/>
      </c>
      <c r="CP47" s="135" t="str">
        <f t="shared" ca="1" si="33"/>
        <v/>
      </c>
      <c r="CQ47" s="135" t="str">
        <f t="shared" ca="1" si="33"/>
        <v/>
      </c>
      <c r="CR47" s="135" t="str">
        <f t="shared" ca="1" si="33"/>
        <v/>
      </c>
      <c r="CS47" s="135" t="str">
        <f t="shared" ca="1" si="33"/>
        <v/>
      </c>
      <c r="CV47" s="120"/>
    </row>
    <row r="48" spans="1:100" x14ac:dyDescent="0.25">
      <c r="A48" s="123"/>
      <c r="B48" s="121"/>
      <c r="C48" s="127"/>
      <c r="D48" s="127"/>
      <c r="E48" s="124"/>
      <c r="F48" s="124"/>
      <c r="G48" s="121"/>
      <c r="H48" s="127"/>
      <c r="I48" s="127"/>
      <c r="J48" s="124"/>
      <c r="K48" s="124"/>
      <c r="L48" s="121"/>
      <c r="M48" s="127"/>
      <c r="N48" s="127"/>
      <c r="O48" s="124"/>
      <c r="P48" s="124"/>
      <c r="Q48" s="121"/>
      <c r="R48" s="127"/>
      <c r="S48" s="127"/>
      <c r="T48" s="124"/>
      <c r="U48" s="124"/>
      <c r="V48" s="121"/>
      <c r="W48" s="127"/>
      <c r="X48" s="127"/>
      <c r="Y48" s="124"/>
      <c r="Z48" s="124"/>
      <c r="AA48" s="121"/>
      <c r="AB48" s="127"/>
      <c r="AC48" s="127"/>
      <c r="AD48" s="124"/>
      <c r="AE48" s="124"/>
      <c r="AF48" s="123"/>
      <c r="BI48" s="136"/>
      <c r="BJ48" s="135" t="str">
        <f t="shared" ref="BJ48:CR48" ca="1" si="34">IF(LEFT(BJ47,1)=";",MID(BJ47,2,LEN(BJ47)-1),BJ47)</f>
        <v/>
      </c>
      <c r="BK48" s="135" t="str">
        <f t="shared" ca="1" si="34"/>
        <v/>
      </c>
      <c r="BL48" s="135" t="str">
        <f t="shared" ca="1" si="34"/>
        <v/>
      </c>
      <c r="BM48" s="135" t="str">
        <f t="shared" ca="1" si="34"/>
        <v/>
      </c>
      <c r="BN48" s="135" t="str">
        <f t="shared" ca="1" si="34"/>
        <v/>
      </c>
      <c r="BO48" s="135" t="str">
        <f t="shared" ca="1" si="34"/>
        <v/>
      </c>
      <c r="BP48" s="135" t="str">
        <f t="shared" ca="1" si="34"/>
        <v/>
      </c>
      <c r="BQ48" s="135" t="str">
        <f t="shared" ca="1" si="34"/>
        <v/>
      </c>
      <c r="BR48" s="135" t="str">
        <f t="shared" ca="1" si="34"/>
        <v/>
      </c>
      <c r="BS48" s="135" t="str">
        <f t="shared" ca="1" si="34"/>
        <v/>
      </c>
      <c r="BT48" s="135" t="str">
        <f t="shared" ca="1" si="34"/>
        <v/>
      </c>
      <c r="BU48" s="135" t="str">
        <f t="shared" ca="1" si="34"/>
        <v/>
      </c>
      <c r="BV48" s="135" t="str">
        <f t="shared" ca="1" si="34"/>
        <v/>
      </c>
      <c r="BW48" s="135" t="str">
        <f t="shared" ca="1" si="34"/>
        <v/>
      </c>
      <c r="BX48" s="135" t="str">
        <f t="shared" ca="1" si="34"/>
        <v/>
      </c>
      <c r="BY48" s="135" t="str">
        <f t="shared" ca="1" si="34"/>
        <v/>
      </c>
      <c r="BZ48" s="135" t="str">
        <f t="shared" ca="1" si="34"/>
        <v/>
      </c>
      <c r="CA48" s="135" t="str">
        <f t="shared" ca="1" si="34"/>
        <v/>
      </c>
      <c r="CB48" s="135" t="str">
        <f t="shared" ca="1" si="34"/>
        <v/>
      </c>
      <c r="CC48" s="135" t="str">
        <f t="shared" ca="1" si="34"/>
        <v/>
      </c>
      <c r="CD48" s="135" t="str">
        <f t="shared" ca="1" si="34"/>
        <v/>
      </c>
      <c r="CE48" s="135" t="str">
        <f t="shared" ca="1" si="34"/>
        <v/>
      </c>
      <c r="CF48" s="135" t="str">
        <f t="shared" ca="1" si="34"/>
        <v/>
      </c>
      <c r="CG48" s="135" t="str">
        <f t="shared" ca="1" si="34"/>
        <v/>
      </c>
      <c r="CH48" s="135" t="str">
        <f t="shared" ca="1" si="34"/>
        <v/>
      </c>
      <c r="CI48" s="135" t="str">
        <f t="shared" ca="1" si="34"/>
        <v/>
      </c>
      <c r="CJ48" s="135" t="str">
        <f t="shared" ca="1" si="34"/>
        <v/>
      </c>
      <c r="CK48" s="135" t="str">
        <f t="shared" ca="1" si="34"/>
        <v/>
      </c>
      <c r="CL48" s="135" t="str">
        <f t="shared" ca="1" si="34"/>
        <v/>
      </c>
      <c r="CM48" s="135" t="str">
        <f t="shared" ca="1" si="34"/>
        <v/>
      </c>
      <c r="CN48" s="135" t="str">
        <f t="shared" ca="1" si="34"/>
        <v/>
      </c>
      <c r="CO48" s="135" t="str">
        <f t="shared" ca="1" si="34"/>
        <v/>
      </c>
      <c r="CP48" s="135" t="str">
        <f t="shared" ca="1" si="34"/>
        <v/>
      </c>
      <c r="CQ48" s="135" t="str">
        <f t="shared" ca="1" si="34"/>
        <v/>
      </c>
      <c r="CR48" s="135" t="str">
        <f t="shared" ca="1" si="34"/>
        <v/>
      </c>
      <c r="CS48" s="135" t="str">
        <f ca="1">IF(LEFT(CS47,1)=";",MID(CS47,2,LEN(CS47)-1),CS47)</f>
        <v/>
      </c>
    </row>
    <row r="49" spans="1:97" x14ac:dyDescent="0.25">
      <c r="A49" s="129"/>
      <c r="B49" s="121"/>
      <c r="C49" s="127"/>
      <c r="D49" s="127"/>
      <c r="E49" s="124"/>
      <c r="F49" s="124"/>
      <c r="G49" s="121"/>
      <c r="H49" s="127"/>
      <c r="I49" s="127"/>
      <c r="J49" s="124"/>
      <c r="K49" s="124"/>
      <c r="L49" s="121"/>
      <c r="M49" s="127"/>
      <c r="N49" s="127"/>
      <c r="O49" s="124"/>
      <c r="P49" s="124"/>
      <c r="Q49" s="121"/>
      <c r="R49" s="127"/>
      <c r="S49" s="127"/>
      <c r="T49" s="124"/>
      <c r="U49" s="124"/>
      <c r="V49" s="121"/>
      <c r="W49" s="127"/>
      <c r="X49" s="127"/>
      <c r="Y49" s="124"/>
      <c r="Z49" s="124"/>
      <c r="AA49" s="121"/>
      <c r="AB49" s="127"/>
      <c r="AC49" s="127"/>
      <c r="AD49" s="124"/>
      <c r="AE49" s="124"/>
      <c r="AF49" s="123"/>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row>
    <row r="50" spans="1:97" ht="15.75" customHeight="1" x14ac:dyDescent="0.25">
      <c r="A50" s="121"/>
      <c r="B50" s="122"/>
      <c r="C50" s="121"/>
      <c r="D50" s="122"/>
      <c r="E50" s="121"/>
      <c r="F50" s="123"/>
      <c r="G50" s="122"/>
      <c r="H50" s="121"/>
      <c r="I50" s="122"/>
      <c r="J50" s="121"/>
      <c r="K50" s="123"/>
      <c r="L50" s="122"/>
      <c r="M50" s="121"/>
      <c r="N50" s="122"/>
      <c r="O50" s="121"/>
      <c r="P50" s="123"/>
      <c r="Q50" s="122"/>
      <c r="R50" s="121"/>
      <c r="S50" s="122"/>
      <c r="T50" s="121"/>
      <c r="U50" s="123"/>
      <c r="V50" s="122"/>
      <c r="W50" s="121"/>
      <c r="X50" s="122"/>
      <c r="Y50" s="121"/>
      <c r="Z50" s="123"/>
      <c r="AA50" s="122"/>
      <c r="AB50" s="121"/>
      <c r="AC50" s="122"/>
      <c r="AD50" s="121"/>
      <c r="AE50" s="123"/>
      <c r="AF50" s="123"/>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row>
    <row r="51" spans="1:97" ht="15.75" customHeight="1" x14ac:dyDescent="0.25">
      <c r="A51" s="123"/>
      <c r="B51" s="121"/>
      <c r="C51" s="127"/>
      <c r="D51" s="127"/>
      <c r="E51" s="124"/>
      <c r="F51" s="124"/>
      <c r="G51" s="121"/>
      <c r="H51" s="127"/>
      <c r="I51" s="127"/>
      <c r="J51" s="124"/>
      <c r="K51" s="124"/>
      <c r="L51" s="121"/>
      <c r="M51" s="127"/>
      <c r="N51" s="127"/>
      <c r="O51" s="124"/>
      <c r="P51" s="124"/>
      <c r="Q51" s="121"/>
      <c r="R51" s="127"/>
      <c r="S51" s="127"/>
      <c r="T51" s="124"/>
      <c r="U51" s="124"/>
      <c r="V51" s="121"/>
      <c r="W51" s="127"/>
      <c r="X51" s="127"/>
      <c r="Y51" s="124"/>
      <c r="Z51" s="124"/>
      <c r="AA51" s="121"/>
      <c r="AB51" s="127"/>
      <c r="AC51" s="127"/>
      <c r="AD51" s="124"/>
      <c r="AE51" s="124"/>
      <c r="AF51" s="123"/>
    </row>
    <row r="52" spans="1:97" ht="16.5" customHeight="1" x14ac:dyDescent="0.25">
      <c r="A52" s="121"/>
      <c r="B52" s="121"/>
      <c r="C52" s="127"/>
      <c r="D52" s="127"/>
      <c r="E52" s="124"/>
      <c r="F52" s="124"/>
      <c r="G52" s="127"/>
      <c r="H52" s="127"/>
      <c r="I52" s="124"/>
      <c r="J52" s="124"/>
      <c r="K52" s="127"/>
      <c r="L52" s="127"/>
      <c r="M52" s="124"/>
      <c r="N52" s="124"/>
      <c r="O52" s="127"/>
      <c r="P52" s="127"/>
      <c r="Q52" s="124"/>
      <c r="R52" s="124"/>
      <c r="S52" s="127"/>
      <c r="T52" s="127"/>
      <c r="U52" s="124"/>
      <c r="V52" s="124"/>
      <c r="W52" s="127"/>
      <c r="X52" s="127"/>
      <c r="Y52" s="124"/>
      <c r="Z52" s="124"/>
      <c r="AA52" s="123"/>
      <c r="AB52" s="123"/>
      <c r="AC52" s="123"/>
      <c r="AD52" s="123"/>
      <c r="AE52" s="123"/>
      <c r="AF52" s="123"/>
    </row>
    <row r="53" spans="1:97" ht="16.5" customHeight="1" x14ac:dyDescent="0.25">
      <c r="A53" s="130"/>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row>
    <row r="54" spans="1:97" ht="16.5" customHeight="1" x14ac:dyDescent="0.25">
      <c r="A54" s="130"/>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row>
    <row r="55" spans="1:97" ht="16.5" customHeight="1" x14ac:dyDescent="0.25">
      <c r="A55" s="130"/>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row>
    <row r="56" spans="1:97" ht="16.5" customHeight="1" x14ac:dyDescent="0.25">
      <c r="A56" s="130"/>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row>
    <row r="57" spans="1:97" ht="16.5" customHeight="1" x14ac:dyDescent="0.25">
      <c r="A57" s="130"/>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row>
    <row r="58" spans="1:97" ht="16.5" customHeight="1" x14ac:dyDescent="0.25">
      <c r="A58" s="130"/>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row>
    <row r="59" spans="1:97" ht="16.5" customHeight="1" x14ac:dyDescent="0.25">
      <c r="A59" s="130"/>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row>
    <row r="60" spans="1:97" x14ac:dyDescent="0.25">
      <c r="A60" s="130"/>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row>
    <row r="61" spans="1:97" x14ac:dyDescent="0.25">
      <c r="A61" s="130"/>
      <c r="B61" s="123"/>
      <c r="C61" s="123"/>
      <c r="D61" s="123"/>
      <c r="E61" s="123"/>
      <c r="F61" s="123"/>
      <c r="G61" s="123"/>
      <c r="H61" s="123"/>
      <c r="I61" s="123"/>
      <c r="J61" s="123"/>
      <c r="K61" s="123"/>
      <c r="L61" s="123"/>
      <c r="M61" s="123"/>
      <c r="N61" s="123"/>
      <c r="O61" s="123"/>
      <c r="P61" s="121"/>
      <c r="Q61" s="123"/>
      <c r="R61" s="123"/>
      <c r="S61" s="123"/>
      <c r="T61" s="123"/>
      <c r="U61" s="123"/>
      <c r="V61" s="123"/>
      <c r="W61" s="123"/>
      <c r="X61" s="123"/>
      <c r="Y61" s="123"/>
      <c r="Z61" s="123"/>
      <c r="AA61" s="123"/>
      <c r="AB61" s="123"/>
      <c r="AC61" s="123"/>
      <c r="AD61" s="123"/>
      <c r="AE61" s="123"/>
      <c r="AF61" s="123"/>
    </row>
    <row r="62" spans="1:97" ht="18" customHeight="1" x14ac:dyDescent="0.25">
      <c r="A62" s="505"/>
      <c r="B62" s="123"/>
      <c r="C62" s="504"/>
      <c r="D62" s="504"/>
      <c r="E62" s="504"/>
      <c r="F62" s="504"/>
      <c r="G62" s="504"/>
      <c r="H62" s="504"/>
      <c r="I62" s="504"/>
      <c r="J62" s="504"/>
      <c r="K62" s="504"/>
      <c r="L62" s="504"/>
      <c r="M62" s="504"/>
      <c r="N62" s="504"/>
      <c r="O62" s="123"/>
      <c r="P62" s="131"/>
      <c r="Q62" s="123"/>
      <c r="R62" s="123"/>
      <c r="S62" s="123"/>
      <c r="T62" s="123"/>
      <c r="U62" s="123"/>
      <c r="V62" s="123"/>
      <c r="W62" s="123"/>
      <c r="X62" s="123"/>
      <c r="Y62" s="123"/>
      <c r="Z62" s="123"/>
      <c r="AA62" s="123"/>
      <c r="AB62" s="123"/>
      <c r="AC62" s="123"/>
      <c r="AD62" s="123"/>
      <c r="AE62" s="123"/>
      <c r="AF62" s="123"/>
    </row>
    <row r="63" spans="1:97" ht="18" customHeight="1" x14ac:dyDescent="0.25">
      <c r="A63" s="505"/>
      <c r="B63" s="123"/>
      <c r="C63" s="121"/>
      <c r="D63" s="121"/>
      <c r="E63" s="121"/>
      <c r="F63" s="121"/>
      <c r="G63" s="121"/>
      <c r="H63" s="121"/>
      <c r="I63" s="121"/>
      <c r="J63" s="121"/>
      <c r="K63" s="121"/>
      <c r="L63" s="121"/>
      <c r="M63" s="121"/>
      <c r="N63" s="121"/>
      <c r="O63" s="121"/>
      <c r="P63" s="121"/>
      <c r="Q63" s="123"/>
      <c r="R63" s="123"/>
      <c r="S63" s="123"/>
      <c r="T63" s="123"/>
      <c r="U63" s="123"/>
      <c r="V63" s="123"/>
      <c r="W63" s="123"/>
      <c r="X63" s="123"/>
      <c r="Y63" s="123"/>
      <c r="Z63" s="123"/>
      <c r="AA63" s="123"/>
      <c r="AB63" s="123"/>
      <c r="AC63" s="123"/>
      <c r="AD63" s="123"/>
      <c r="AE63" s="123"/>
      <c r="AF63" s="123"/>
    </row>
    <row r="64" spans="1:97" ht="18" customHeight="1" x14ac:dyDescent="0.25">
      <c r="A64" s="505"/>
      <c r="B64" s="132"/>
      <c r="C64" s="133"/>
      <c r="D64" s="133"/>
      <c r="E64" s="133"/>
      <c r="F64" s="133"/>
      <c r="G64" s="133"/>
      <c r="H64" s="133"/>
      <c r="I64" s="133"/>
      <c r="J64" s="133"/>
      <c r="K64" s="133"/>
      <c r="L64" s="133"/>
      <c r="M64" s="133"/>
      <c r="N64" s="133"/>
      <c r="O64" s="121"/>
      <c r="P64" s="131"/>
      <c r="Q64" s="123"/>
      <c r="R64" s="123"/>
      <c r="S64" s="123"/>
      <c r="T64" s="123"/>
      <c r="U64" s="123"/>
      <c r="V64" s="123"/>
      <c r="W64" s="123"/>
      <c r="X64" s="123"/>
      <c r="Y64" s="123"/>
      <c r="Z64" s="123"/>
      <c r="AA64" s="123"/>
      <c r="AB64" s="123"/>
      <c r="AC64" s="123"/>
      <c r="AD64" s="123"/>
      <c r="AE64" s="123"/>
      <c r="AF64" s="123"/>
    </row>
    <row r="65" spans="1:32" ht="18" customHeight="1" x14ac:dyDescent="0.25">
      <c r="A65" s="505"/>
      <c r="B65" s="132"/>
      <c r="C65" s="133"/>
      <c r="D65" s="133"/>
      <c r="E65" s="133"/>
      <c r="F65" s="133"/>
      <c r="G65" s="133"/>
      <c r="H65" s="133"/>
      <c r="I65" s="133"/>
      <c r="J65" s="133"/>
      <c r="K65" s="133"/>
      <c r="L65" s="133"/>
      <c r="M65" s="133"/>
      <c r="N65" s="133"/>
      <c r="O65" s="121"/>
      <c r="P65" s="131"/>
      <c r="Q65" s="123"/>
      <c r="R65" s="123"/>
      <c r="S65" s="123"/>
      <c r="T65" s="123"/>
      <c r="U65" s="123"/>
      <c r="V65" s="123"/>
      <c r="W65" s="123"/>
      <c r="X65" s="123"/>
      <c r="Y65" s="123"/>
      <c r="Z65" s="123"/>
      <c r="AA65" s="123"/>
      <c r="AB65" s="123"/>
      <c r="AC65" s="123"/>
      <c r="AD65" s="123"/>
      <c r="AE65" s="123"/>
      <c r="AF65" s="123"/>
    </row>
    <row r="66" spans="1:32" ht="18" customHeight="1" x14ac:dyDescent="0.25">
      <c r="A66" s="505"/>
      <c r="B66" s="132"/>
      <c r="C66" s="133"/>
      <c r="D66" s="133"/>
      <c r="E66" s="133"/>
      <c r="F66" s="133"/>
      <c r="G66" s="133"/>
      <c r="H66" s="133"/>
      <c r="I66" s="133"/>
      <c r="J66" s="133"/>
      <c r="K66" s="133"/>
      <c r="L66" s="133"/>
      <c r="M66" s="133"/>
      <c r="N66" s="133"/>
      <c r="O66" s="121"/>
      <c r="P66" s="131"/>
      <c r="Q66" s="123"/>
      <c r="R66" s="123"/>
      <c r="S66" s="123"/>
      <c r="T66" s="123"/>
      <c r="U66" s="123"/>
      <c r="V66" s="123"/>
      <c r="W66" s="123"/>
      <c r="X66" s="123"/>
      <c r="Y66" s="123"/>
      <c r="Z66" s="123"/>
      <c r="AA66" s="123"/>
      <c r="AB66" s="123"/>
      <c r="AC66" s="123"/>
      <c r="AD66" s="123"/>
      <c r="AE66" s="123"/>
      <c r="AF66" s="123"/>
    </row>
    <row r="67" spans="1:32" ht="18" customHeight="1" x14ac:dyDescent="0.25">
      <c r="A67" s="505"/>
      <c r="B67" s="132"/>
      <c r="C67" s="133"/>
      <c r="D67" s="133"/>
      <c r="E67" s="133"/>
      <c r="F67" s="133"/>
      <c r="G67" s="133"/>
      <c r="H67" s="133"/>
      <c r="I67" s="133"/>
      <c r="J67" s="133"/>
      <c r="K67" s="133"/>
      <c r="L67" s="133"/>
      <c r="M67" s="133"/>
      <c r="N67" s="133"/>
      <c r="O67" s="121"/>
      <c r="P67" s="131"/>
      <c r="Q67" s="123"/>
      <c r="R67" s="123"/>
      <c r="S67" s="123"/>
      <c r="T67" s="123"/>
      <c r="U67" s="123"/>
      <c r="V67" s="123"/>
      <c r="W67" s="123"/>
      <c r="X67" s="123"/>
      <c r="Y67" s="123"/>
      <c r="Z67" s="123"/>
      <c r="AA67" s="123"/>
      <c r="AB67" s="123"/>
      <c r="AC67" s="123"/>
      <c r="AD67" s="123"/>
      <c r="AE67" s="123"/>
      <c r="AF67" s="123"/>
    </row>
    <row r="68" spans="1:32" ht="18" customHeight="1" x14ac:dyDescent="0.25">
      <c r="A68" s="505"/>
      <c r="B68" s="132"/>
      <c r="C68" s="133"/>
      <c r="D68" s="133"/>
      <c r="E68" s="133"/>
      <c r="F68" s="133"/>
      <c r="G68" s="133"/>
      <c r="H68" s="133"/>
      <c r="I68" s="133"/>
      <c r="J68" s="133"/>
      <c r="K68" s="133"/>
      <c r="L68" s="133"/>
      <c r="M68" s="133"/>
      <c r="N68" s="133"/>
      <c r="O68" s="121"/>
      <c r="P68" s="131"/>
      <c r="Q68" s="123"/>
      <c r="R68" s="123"/>
      <c r="S68" s="123"/>
      <c r="T68" s="123"/>
      <c r="U68" s="123"/>
      <c r="V68" s="123"/>
      <c r="W68" s="123"/>
      <c r="X68" s="123"/>
      <c r="Y68" s="123"/>
      <c r="Z68" s="123"/>
      <c r="AA68" s="123"/>
      <c r="AB68" s="123"/>
      <c r="AC68" s="123"/>
      <c r="AD68" s="123"/>
      <c r="AE68" s="123"/>
      <c r="AF68" s="123"/>
    </row>
    <row r="69" spans="1:32" ht="18" customHeight="1" x14ac:dyDescent="0.25">
      <c r="A69" s="505"/>
      <c r="B69" s="132"/>
      <c r="C69" s="133"/>
      <c r="D69" s="133"/>
      <c r="E69" s="133"/>
      <c r="F69" s="133"/>
      <c r="G69" s="133"/>
      <c r="H69" s="133"/>
      <c r="I69" s="133"/>
      <c r="J69" s="133"/>
      <c r="K69" s="133"/>
      <c r="L69" s="133"/>
      <c r="M69" s="133"/>
      <c r="N69" s="133"/>
      <c r="O69" s="121"/>
      <c r="P69" s="131"/>
      <c r="Q69" s="123"/>
      <c r="R69" s="123"/>
      <c r="S69" s="123"/>
      <c r="T69" s="123"/>
      <c r="U69" s="123"/>
      <c r="V69" s="123"/>
      <c r="W69" s="123"/>
      <c r="X69" s="123"/>
      <c r="Y69" s="123"/>
      <c r="Z69" s="123"/>
      <c r="AA69" s="123"/>
      <c r="AB69" s="123"/>
      <c r="AC69" s="123"/>
      <c r="AD69" s="123"/>
      <c r="AE69" s="123"/>
      <c r="AF69" s="123"/>
    </row>
    <row r="70" spans="1:32" ht="18" customHeight="1" x14ac:dyDescent="0.25">
      <c r="A70" s="505"/>
      <c r="B70" s="132"/>
      <c r="C70" s="133"/>
      <c r="D70" s="133"/>
      <c r="E70" s="133"/>
      <c r="F70" s="133"/>
      <c r="G70" s="133"/>
      <c r="H70" s="133"/>
      <c r="I70" s="133"/>
      <c r="J70" s="133"/>
      <c r="K70" s="133"/>
      <c r="L70" s="133"/>
      <c r="M70" s="133"/>
      <c r="N70" s="133"/>
      <c r="O70" s="121"/>
      <c r="P70" s="131"/>
      <c r="Q70" s="123"/>
      <c r="R70" s="123"/>
      <c r="S70" s="123"/>
      <c r="T70" s="123"/>
      <c r="U70" s="123"/>
      <c r="V70" s="123"/>
      <c r="W70" s="123"/>
      <c r="X70" s="123"/>
      <c r="Y70" s="123"/>
      <c r="Z70" s="123"/>
      <c r="AA70" s="123"/>
      <c r="AB70" s="123"/>
      <c r="AC70" s="123"/>
      <c r="AD70" s="123"/>
      <c r="AE70" s="123"/>
      <c r="AF70" s="123"/>
    </row>
    <row r="71" spans="1:32" ht="18" customHeight="1" x14ac:dyDescent="0.25">
      <c r="A71" s="505"/>
      <c r="B71" s="132"/>
      <c r="C71" s="133"/>
      <c r="D71" s="133"/>
      <c r="E71" s="133"/>
      <c r="F71" s="133"/>
      <c r="G71" s="133"/>
      <c r="H71" s="133"/>
      <c r="I71" s="133"/>
      <c r="J71" s="133"/>
      <c r="K71" s="133"/>
      <c r="L71" s="133"/>
      <c r="M71" s="133"/>
      <c r="N71" s="133"/>
      <c r="O71" s="121"/>
      <c r="P71" s="131"/>
      <c r="Q71" s="123"/>
      <c r="R71" s="123"/>
      <c r="S71" s="123"/>
      <c r="T71" s="123"/>
      <c r="U71" s="123"/>
      <c r="V71" s="123"/>
      <c r="W71" s="123"/>
      <c r="X71" s="123"/>
      <c r="Y71" s="123"/>
      <c r="Z71" s="123"/>
      <c r="AA71" s="123"/>
      <c r="AB71" s="123"/>
      <c r="AC71" s="123"/>
      <c r="AD71" s="123"/>
      <c r="AE71" s="123"/>
      <c r="AF71" s="123"/>
    </row>
    <row r="72" spans="1:32" x14ac:dyDescent="0.25">
      <c r="A72" s="505"/>
      <c r="B72" s="132"/>
      <c r="C72" s="133"/>
      <c r="D72" s="133"/>
      <c r="E72" s="133"/>
      <c r="F72" s="133"/>
      <c r="G72" s="133"/>
      <c r="H72" s="133"/>
      <c r="I72" s="133"/>
      <c r="J72" s="133"/>
      <c r="K72" s="133"/>
      <c r="L72" s="133"/>
      <c r="M72" s="133"/>
      <c r="N72" s="133"/>
      <c r="O72" s="121"/>
      <c r="P72" s="131"/>
      <c r="Q72" s="123"/>
      <c r="R72" s="123"/>
      <c r="S72" s="123"/>
      <c r="T72" s="123"/>
      <c r="U72" s="123"/>
      <c r="V72" s="123"/>
      <c r="W72" s="123"/>
      <c r="X72" s="123"/>
      <c r="Y72" s="123"/>
      <c r="Z72" s="123"/>
      <c r="AA72" s="123"/>
      <c r="AB72" s="123"/>
      <c r="AC72" s="123"/>
      <c r="AD72" s="123"/>
      <c r="AE72" s="123"/>
      <c r="AF72" s="123"/>
    </row>
    <row r="73" spans="1:32" x14ac:dyDescent="0.25">
      <c r="A73" s="505"/>
      <c r="B73" s="132"/>
      <c r="C73" s="133"/>
      <c r="D73" s="133"/>
      <c r="E73" s="133"/>
      <c r="F73" s="133"/>
      <c r="G73" s="133"/>
      <c r="H73" s="133"/>
      <c r="I73" s="133"/>
      <c r="J73" s="133"/>
      <c r="K73" s="133"/>
      <c r="L73" s="133"/>
      <c r="M73" s="133"/>
      <c r="N73" s="133"/>
      <c r="O73" s="121"/>
      <c r="P73" s="131"/>
      <c r="Q73" s="123"/>
      <c r="R73" s="123"/>
      <c r="S73" s="123"/>
      <c r="T73" s="123"/>
      <c r="U73" s="123"/>
      <c r="V73" s="123"/>
      <c r="W73" s="123"/>
      <c r="X73" s="123"/>
      <c r="Y73" s="123"/>
      <c r="Z73" s="123"/>
      <c r="AA73" s="123"/>
      <c r="AB73" s="123"/>
      <c r="AC73" s="123"/>
      <c r="AD73" s="123"/>
      <c r="AE73" s="123"/>
      <c r="AF73" s="123"/>
    </row>
    <row r="74" spans="1:32" x14ac:dyDescent="0.25">
      <c r="A74" s="130"/>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row>
    <row r="75" spans="1:32" x14ac:dyDescent="0.25">
      <c r="A75" s="130"/>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row>
    <row r="76" spans="1:32" x14ac:dyDescent="0.25">
      <c r="A76" s="130"/>
      <c r="B76" s="123"/>
      <c r="C76" s="123"/>
      <c r="D76" s="123"/>
      <c r="E76" s="123"/>
      <c r="F76" s="123"/>
      <c r="G76" s="123"/>
      <c r="H76" s="121"/>
      <c r="I76" s="121"/>
      <c r="J76" s="121"/>
      <c r="K76" s="123"/>
      <c r="L76" s="123"/>
      <c r="M76" s="123"/>
      <c r="N76" s="123"/>
      <c r="O76" s="123"/>
      <c r="P76" s="123"/>
      <c r="Q76" s="123"/>
      <c r="R76" s="123"/>
      <c r="S76" s="123"/>
      <c r="T76" s="123"/>
      <c r="U76" s="123"/>
      <c r="V76" s="123"/>
      <c r="W76" s="123"/>
      <c r="X76" s="123"/>
      <c r="Y76" s="123"/>
      <c r="Z76" s="123"/>
      <c r="AA76" s="123"/>
      <c r="AB76" s="123"/>
      <c r="AC76" s="123"/>
      <c r="AD76" s="123"/>
      <c r="AE76" s="123"/>
      <c r="AF76" s="123"/>
    </row>
    <row r="77" spans="1:32" x14ac:dyDescent="0.25">
      <c r="A77" s="505"/>
      <c r="B77" s="121"/>
      <c r="C77" s="506"/>
      <c r="D77" s="506"/>
      <c r="E77" s="506"/>
      <c r="F77" s="506"/>
      <c r="G77" s="506"/>
      <c r="H77" s="504"/>
      <c r="I77" s="504"/>
      <c r="J77" s="121"/>
      <c r="K77" s="123"/>
      <c r="L77" s="123"/>
      <c r="M77" s="123"/>
      <c r="N77" s="123"/>
      <c r="O77" s="123"/>
      <c r="P77" s="123"/>
      <c r="Q77" s="123"/>
      <c r="R77" s="123"/>
      <c r="S77" s="123"/>
      <c r="T77" s="123"/>
      <c r="U77" s="123"/>
      <c r="V77" s="123"/>
      <c r="W77" s="123"/>
      <c r="X77" s="123"/>
      <c r="Y77" s="123"/>
      <c r="Z77" s="123"/>
      <c r="AA77" s="123"/>
      <c r="AB77" s="123"/>
      <c r="AC77" s="123"/>
      <c r="AD77" s="123"/>
      <c r="AE77" s="123"/>
      <c r="AF77" s="123"/>
    </row>
    <row r="78" spans="1:32" x14ac:dyDescent="0.25">
      <c r="A78" s="505"/>
      <c r="B78" s="121"/>
      <c r="C78" s="507"/>
      <c r="D78" s="507"/>
      <c r="E78" s="507"/>
      <c r="F78" s="507"/>
      <c r="G78" s="507"/>
      <c r="H78" s="121"/>
      <c r="I78" s="121"/>
      <c r="J78" s="121"/>
      <c r="K78" s="123"/>
      <c r="L78" s="123"/>
      <c r="M78" s="123"/>
      <c r="N78" s="123"/>
      <c r="O78" s="123"/>
      <c r="P78" s="123"/>
      <c r="Q78" s="123"/>
      <c r="R78" s="123"/>
      <c r="S78" s="123"/>
      <c r="T78" s="123"/>
      <c r="U78" s="123"/>
      <c r="V78" s="123"/>
      <c r="W78" s="123"/>
      <c r="X78" s="123"/>
      <c r="Y78" s="123"/>
      <c r="Z78" s="123"/>
      <c r="AA78" s="123"/>
      <c r="AB78" s="123"/>
      <c r="AC78" s="123"/>
      <c r="AD78" s="123"/>
      <c r="AE78" s="123"/>
      <c r="AF78" s="123"/>
    </row>
    <row r="79" spans="1:32" x14ac:dyDescent="0.25">
      <c r="A79" s="505"/>
      <c r="B79" s="121"/>
      <c r="C79" s="507"/>
      <c r="D79" s="507"/>
      <c r="E79" s="507"/>
      <c r="F79" s="507"/>
      <c r="G79" s="507"/>
      <c r="H79" s="121"/>
      <c r="I79" s="121"/>
      <c r="J79" s="121"/>
      <c r="K79" s="123"/>
      <c r="L79" s="123"/>
      <c r="M79" s="123"/>
      <c r="N79" s="123"/>
      <c r="O79" s="123"/>
      <c r="P79" s="123"/>
      <c r="Q79" s="123"/>
      <c r="R79" s="123"/>
      <c r="S79" s="123"/>
      <c r="T79" s="123"/>
      <c r="U79" s="123"/>
      <c r="V79" s="123"/>
      <c r="W79" s="123"/>
      <c r="X79" s="123"/>
      <c r="Y79" s="123"/>
      <c r="Z79" s="123"/>
      <c r="AA79" s="123"/>
      <c r="AB79" s="123"/>
      <c r="AC79" s="123"/>
      <c r="AD79" s="123"/>
      <c r="AE79" s="123"/>
      <c r="AF79" s="123"/>
    </row>
    <row r="80" spans="1:32" x14ac:dyDescent="0.25">
      <c r="A80" s="505"/>
      <c r="B80" s="121"/>
      <c r="C80" s="507"/>
      <c r="D80" s="507"/>
      <c r="E80" s="507"/>
      <c r="F80" s="507"/>
      <c r="G80" s="507"/>
      <c r="H80" s="121"/>
      <c r="I80" s="121"/>
      <c r="J80" s="121"/>
      <c r="K80" s="123"/>
      <c r="L80" s="123"/>
      <c r="M80" s="123"/>
      <c r="N80" s="123"/>
      <c r="O80" s="123"/>
      <c r="P80" s="123"/>
      <c r="Q80" s="123"/>
      <c r="R80" s="123"/>
      <c r="S80" s="123"/>
      <c r="T80" s="123"/>
      <c r="U80" s="123"/>
      <c r="V80" s="123"/>
      <c r="W80" s="123"/>
      <c r="X80" s="123"/>
      <c r="Y80" s="123"/>
      <c r="Z80" s="123"/>
      <c r="AA80" s="123"/>
      <c r="AB80" s="123"/>
      <c r="AC80" s="123"/>
      <c r="AD80" s="123"/>
      <c r="AE80" s="123"/>
      <c r="AF80" s="123"/>
    </row>
    <row r="81" spans="1:32" x14ac:dyDescent="0.25">
      <c r="A81" s="505"/>
      <c r="B81" s="121"/>
      <c r="C81" s="507"/>
      <c r="D81" s="507"/>
      <c r="E81" s="507"/>
      <c r="F81" s="507"/>
      <c r="G81" s="507"/>
      <c r="H81" s="121"/>
      <c r="I81" s="121"/>
      <c r="J81" s="121"/>
      <c r="K81" s="123"/>
      <c r="L81" s="123"/>
      <c r="M81" s="123"/>
      <c r="N81" s="123"/>
      <c r="O81" s="123"/>
      <c r="P81" s="123"/>
      <c r="Q81" s="123"/>
      <c r="R81" s="123"/>
      <c r="S81" s="123"/>
      <c r="T81" s="123"/>
      <c r="U81" s="123"/>
      <c r="V81" s="123"/>
      <c r="W81" s="123"/>
      <c r="X81" s="123"/>
      <c r="Y81" s="123"/>
      <c r="Z81" s="123"/>
      <c r="AA81" s="123"/>
      <c r="AB81" s="123"/>
      <c r="AC81" s="123"/>
      <c r="AD81" s="123"/>
      <c r="AE81" s="123"/>
      <c r="AF81" s="123"/>
    </row>
    <row r="82" spans="1:32" x14ac:dyDescent="0.25">
      <c r="A82" s="505"/>
      <c r="B82" s="121"/>
      <c r="C82" s="507"/>
      <c r="D82" s="507"/>
      <c r="E82" s="507"/>
      <c r="F82" s="507"/>
      <c r="G82" s="507"/>
      <c r="H82" s="121"/>
      <c r="I82" s="121"/>
      <c r="J82" s="121"/>
      <c r="K82" s="123"/>
      <c r="L82" s="123"/>
      <c r="M82" s="123"/>
      <c r="N82" s="123"/>
      <c r="O82" s="123"/>
      <c r="P82" s="123"/>
      <c r="Q82" s="123"/>
      <c r="R82" s="123"/>
      <c r="S82" s="123"/>
      <c r="T82" s="123"/>
      <c r="U82" s="123"/>
      <c r="V82" s="123"/>
      <c r="W82" s="123"/>
      <c r="X82" s="123"/>
      <c r="Y82" s="123"/>
      <c r="Z82" s="123"/>
      <c r="AA82" s="123"/>
      <c r="AB82" s="123"/>
      <c r="AC82" s="123"/>
      <c r="AD82" s="123"/>
      <c r="AE82" s="123"/>
      <c r="AF82" s="123"/>
    </row>
    <row r="83" spans="1:32" x14ac:dyDescent="0.25">
      <c r="A83" s="505"/>
      <c r="B83" s="121"/>
      <c r="C83" s="507"/>
      <c r="D83" s="507"/>
      <c r="E83" s="507"/>
      <c r="F83" s="507"/>
      <c r="G83" s="507"/>
      <c r="H83" s="121"/>
      <c r="I83" s="121"/>
      <c r="J83" s="121"/>
      <c r="K83" s="123"/>
      <c r="L83" s="123"/>
      <c r="M83" s="123"/>
      <c r="N83" s="123"/>
      <c r="O83" s="123"/>
      <c r="P83" s="123"/>
      <c r="Q83" s="123"/>
      <c r="R83" s="123"/>
      <c r="S83" s="123"/>
      <c r="T83" s="123"/>
      <c r="U83" s="123"/>
      <c r="V83" s="123"/>
      <c r="W83" s="123"/>
      <c r="X83" s="123"/>
      <c r="Y83" s="123"/>
      <c r="Z83" s="123"/>
      <c r="AA83" s="123"/>
      <c r="AB83" s="123"/>
      <c r="AC83" s="123"/>
      <c r="AD83" s="123"/>
      <c r="AE83" s="123"/>
      <c r="AF83" s="123"/>
    </row>
    <row r="84" spans="1:32" x14ac:dyDescent="0.25">
      <c r="A84" s="505"/>
      <c r="B84" s="121"/>
      <c r="C84" s="507"/>
      <c r="D84" s="507"/>
      <c r="E84" s="507"/>
      <c r="F84" s="507"/>
      <c r="G84" s="507"/>
      <c r="H84" s="121"/>
      <c r="I84" s="121"/>
      <c r="J84" s="121"/>
      <c r="K84" s="123"/>
      <c r="L84" s="123"/>
      <c r="M84" s="123"/>
      <c r="N84" s="123"/>
      <c r="O84" s="123"/>
      <c r="P84" s="123"/>
      <c r="Q84" s="123"/>
      <c r="R84" s="123"/>
      <c r="S84" s="123"/>
      <c r="T84" s="123"/>
      <c r="U84" s="123"/>
      <c r="V84" s="123"/>
      <c r="W84" s="123"/>
      <c r="X84" s="123"/>
      <c r="Y84" s="123"/>
      <c r="Z84" s="123"/>
      <c r="AA84" s="123"/>
      <c r="AB84" s="123"/>
      <c r="AC84" s="123"/>
      <c r="AD84" s="123"/>
      <c r="AE84" s="123"/>
      <c r="AF84" s="123"/>
    </row>
    <row r="85" spans="1:32" x14ac:dyDescent="0.25">
      <c r="A85" s="505"/>
      <c r="B85" s="121"/>
      <c r="C85" s="507"/>
      <c r="D85" s="507"/>
      <c r="E85" s="507"/>
      <c r="F85" s="507"/>
      <c r="G85" s="507"/>
      <c r="H85" s="121"/>
      <c r="I85" s="121"/>
      <c r="J85" s="121"/>
      <c r="K85" s="123"/>
      <c r="L85" s="123"/>
      <c r="M85" s="123"/>
      <c r="N85" s="123"/>
      <c r="O85" s="123"/>
      <c r="P85" s="123"/>
      <c r="Q85" s="123"/>
      <c r="R85" s="123"/>
      <c r="S85" s="123"/>
      <c r="T85" s="123"/>
      <c r="U85" s="123"/>
      <c r="V85" s="123"/>
      <c r="W85" s="123"/>
      <c r="X85" s="123"/>
      <c r="Y85" s="123"/>
      <c r="Z85" s="123"/>
      <c r="AA85" s="123"/>
      <c r="AB85" s="123"/>
      <c r="AC85" s="123"/>
      <c r="AD85" s="123"/>
      <c r="AE85" s="123"/>
      <c r="AF85" s="123"/>
    </row>
    <row r="86" spans="1:32" x14ac:dyDescent="0.25">
      <c r="A86" s="130"/>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row>
    <row r="87" spans="1:32" x14ac:dyDescent="0.25">
      <c r="A87" s="130"/>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row>
    <row r="88" spans="1:32" x14ac:dyDescent="0.25">
      <c r="A88" s="130"/>
      <c r="B88" s="123"/>
      <c r="C88" s="121"/>
      <c r="D88" s="121"/>
      <c r="E88" s="121"/>
      <c r="F88" s="121"/>
      <c r="G88" s="121"/>
      <c r="H88" s="121"/>
      <c r="I88" s="121"/>
      <c r="J88" s="121"/>
      <c r="K88" s="121"/>
      <c r="L88" s="121"/>
      <c r="M88" s="121"/>
      <c r="N88" s="121"/>
      <c r="O88" s="123"/>
      <c r="P88" s="123"/>
      <c r="Q88" s="123"/>
      <c r="R88" s="123"/>
      <c r="S88" s="123"/>
      <c r="T88" s="123"/>
      <c r="U88" s="123"/>
      <c r="V88" s="123"/>
      <c r="W88" s="123"/>
      <c r="X88" s="123"/>
      <c r="Y88" s="123"/>
      <c r="Z88" s="123"/>
      <c r="AA88" s="123"/>
      <c r="AB88" s="123"/>
      <c r="AC88" s="123"/>
      <c r="AD88" s="123"/>
      <c r="AE88" s="123"/>
      <c r="AF88" s="123"/>
    </row>
    <row r="89" spans="1:32" x14ac:dyDescent="0.25">
      <c r="A89" s="130"/>
      <c r="B89" s="121"/>
      <c r="C89" s="121"/>
      <c r="D89" s="121"/>
      <c r="E89" s="121"/>
      <c r="F89" s="121"/>
      <c r="G89" s="121"/>
      <c r="H89" s="121"/>
      <c r="I89" s="121"/>
      <c r="J89" s="121"/>
      <c r="K89" s="121"/>
      <c r="L89" s="121"/>
      <c r="M89" s="121"/>
      <c r="N89" s="121"/>
      <c r="O89" s="123"/>
      <c r="P89" s="123"/>
      <c r="Q89" s="123"/>
      <c r="R89" s="123"/>
      <c r="S89" s="123"/>
      <c r="T89" s="123"/>
      <c r="U89" s="123"/>
      <c r="V89" s="123"/>
      <c r="W89" s="123"/>
      <c r="X89" s="123"/>
      <c r="Y89" s="123"/>
      <c r="Z89" s="123"/>
      <c r="AA89" s="123"/>
      <c r="AB89" s="123"/>
      <c r="AC89" s="123"/>
      <c r="AD89" s="123"/>
      <c r="AE89" s="123"/>
      <c r="AF89" s="123"/>
    </row>
    <row r="90" spans="1:32" x14ac:dyDescent="0.25">
      <c r="A90" s="130"/>
      <c r="B90" s="121"/>
      <c r="C90" s="121"/>
      <c r="D90" s="121"/>
      <c r="E90" s="121"/>
      <c r="F90" s="121"/>
      <c r="G90" s="121"/>
      <c r="H90" s="121"/>
      <c r="I90" s="121"/>
      <c r="J90" s="121"/>
      <c r="K90" s="121"/>
      <c r="L90" s="121"/>
      <c r="M90" s="121"/>
      <c r="N90" s="121"/>
      <c r="O90" s="123"/>
      <c r="P90" s="123"/>
      <c r="Q90" s="123"/>
      <c r="R90" s="123"/>
      <c r="S90" s="123"/>
      <c r="T90" s="123"/>
      <c r="U90" s="123"/>
      <c r="V90" s="123"/>
      <c r="W90" s="123"/>
      <c r="X90" s="123"/>
      <c r="Y90" s="123"/>
      <c r="Z90" s="123"/>
      <c r="AA90" s="123"/>
      <c r="AB90" s="123"/>
      <c r="AC90" s="123"/>
      <c r="AD90" s="123"/>
      <c r="AE90" s="123"/>
      <c r="AF90" s="123"/>
    </row>
    <row r="91" spans="1:32" x14ac:dyDescent="0.25">
      <c r="A91" s="130"/>
      <c r="B91" s="121"/>
      <c r="C91" s="121"/>
      <c r="D91" s="121"/>
      <c r="E91" s="121"/>
      <c r="F91" s="121"/>
      <c r="G91" s="121"/>
      <c r="H91" s="121"/>
      <c r="I91" s="121"/>
      <c r="J91" s="121"/>
      <c r="K91" s="121"/>
      <c r="L91" s="121"/>
      <c r="M91" s="121"/>
      <c r="N91" s="121"/>
      <c r="O91" s="123"/>
      <c r="P91" s="123"/>
      <c r="Q91" s="123"/>
      <c r="R91" s="123"/>
      <c r="S91" s="123"/>
      <c r="T91" s="123"/>
      <c r="U91" s="123"/>
      <c r="V91" s="123"/>
      <c r="W91" s="123"/>
      <c r="X91" s="123"/>
      <c r="Y91" s="123"/>
      <c r="Z91" s="123"/>
      <c r="AA91" s="123"/>
      <c r="AB91" s="123"/>
      <c r="AC91" s="123"/>
      <c r="AD91" s="123"/>
      <c r="AE91" s="123"/>
      <c r="AF91" s="123"/>
    </row>
    <row r="92" spans="1:32" x14ac:dyDescent="0.25">
      <c r="A92" s="130"/>
      <c r="B92" s="121"/>
      <c r="C92" s="121"/>
      <c r="D92" s="121"/>
      <c r="E92" s="121"/>
      <c r="F92" s="121"/>
      <c r="G92" s="121"/>
      <c r="H92" s="121"/>
      <c r="I92" s="121"/>
      <c r="J92" s="121"/>
      <c r="K92" s="121"/>
      <c r="L92" s="121"/>
      <c r="M92" s="121"/>
      <c r="N92" s="121"/>
      <c r="O92" s="123"/>
      <c r="P92" s="123"/>
      <c r="Q92" s="123"/>
      <c r="R92" s="123"/>
      <c r="S92" s="123"/>
      <c r="T92" s="123"/>
      <c r="U92" s="123"/>
      <c r="V92" s="123"/>
      <c r="W92" s="123"/>
      <c r="X92" s="123"/>
      <c r="Y92" s="123"/>
      <c r="Z92" s="123"/>
      <c r="AA92" s="123"/>
      <c r="AB92" s="123"/>
      <c r="AC92" s="123"/>
      <c r="AD92" s="123"/>
      <c r="AE92" s="123"/>
      <c r="AF92" s="123"/>
    </row>
    <row r="93" spans="1:32" x14ac:dyDescent="0.25">
      <c r="A93" s="130"/>
      <c r="B93" s="121"/>
      <c r="C93" s="121"/>
      <c r="D93" s="121"/>
      <c r="E93" s="121"/>
      <c r="F93" s="121"/>
      <c r="G93" s="121"/>
      <c r="H93" s="121"/>
      <c r="I93" s="121"/>
      <c r="J93" s="121"/>
      <c r="K93" s="121"/>
      <c r="L93" s="121"/>
      <c r="M93" s="121"/>
      <c r="N93" s="121"/>
      <c r="O93" s="123"/>
      <c r="P93" s="123"/>
      <c r="Q93" s="123"/>
      <c r="R93" s="123"/>
      <c r="S93" s="123"/>
      <c r="T93" s="123"/>
      <c r="U93" s="123"/>
      <c r="V93" s="123"/>
      <c r="W93" s="123"/>
      <c r="X93" s="123"/>
      <c r="Y93" s="123"/>
      <c r="Z93" s="123"/>
      <c r="AA93" s="123"/>
      <c r="AB93" s="123"/>
      <c r="AC93" s="123"/>
      <c r="AD93" s="123"/>
      <c r="AE93" s="123"/>
      <c r="AF93" s="123"/>
    </row>
    <row r="94" spans="1:32" x14ac:dyDescent="0.25">
      <c r="A94" s="123"/>
      <c r="B94" s="121"/>
      <c r="C94" s="121"/>
      <c r="D94" s="121"/>
      <c r="E94" s="121"/>
      <c r="F94" s="121"/>
      <c r="G94" s="121"/>
      <c r="H94" s="121"/>
      <c r="I94" s="121"/>
      <c r="J94" s="121"/>
      <c r="K94" s="121"/>
      <c r="L94" s="121"/>
      <c r="M94" s="121"/>
      <c r="N94" s="121"/>
      <c r="O94" s="123"/>
      <c r="P94" s="123"/>
      <c r="Q94" s="123"/>
      <c r="R94" s="123"/>
      <c r="S94" s="123"/>
      <c r="T94" s="123"/>
      <c r="U94" s="123"/>
      <c r="V94" s="123"/>
      <c r="W94" s="123"/>
      <c r="X94" s="123"/>
      <c r="Y94" s="123"/>
      <c r="Z94" s="123"/>
      <c r="AA94" s="123"/>
      <c r="AB94" s="123"/>
      <c r="AC94" s="123"/>
      <c r="AD94" s="123"/>
      <c r="AE94" s="123"/>
      <c r="AF94" s="123"/>
    </row>
    <row r="95" spans="1:32" x14ac:dyDescent="0.25">
      <c r="A95" s="123"/>
      <c r="B95" s="121"/>
      <c r="C95" s="121"/>
      <c r="D95" s="121"/>
      <c r="E95" s="121"/>
      <c r="F95" s="121"/>
      <c r="G95" s="121"/>
      <c r="H95" s="121"/>
      <c r="I95" s="121"/>
      <c r="J95" s="121"/>
      <c r="K95" s="121"/>
      <c r="L95" s="121"/>
      <c r="M95" s="121"/>
      <c r="N95" s="121"/>
      <c r="O95" s="123"/>
      <c r="P95" s="123"/>
      <c r="Q95" s="123"/>
      <c r="R95" s="123"/>
      <c r="S95" s="123"/>
      <c r="T95" s="123"/>
      <c r="U95" s="123"/>
      <c r="V95" s="123"/>
      <c r="W95" s="123"/>
      <c r="X95" s="123"/>
      <c r="Y95" s="123"/>
      <c r="Z95" s="123"/>
      <c r="AA95" s="123"/>
      <c r="AB95" s="123"/>
      <c r="AC95" s="123"/>
      <c r="AD95" s="123"/>
      <c r="AE95" s="123"/>
      <c r="AF95" s="123"/>
    </row>
    <row r="96" spans="1:32" x14ac:dyDescent="0.25">
      <c r="A96" s="123"/>
      <c r="B96" s="121"/>
      <c r="C96" s="121"/>
      <c r="D96" s="121"/>
      <c r="E96" s="121"/>
      <c r="F96" s="121"/>
      <c r="G96" s="121"/>
      <c r="H96" s="121"/>
      <c r="I96" s="121"/>
      <c r="J96" s="121"/>
      <c r="K96" s="121"/>
      <c r="L96" s="121"/>
      <c r="M96" s="121"/>
      <c r="N96" s="121"/>
      <c r="O96" s="123"/>
      <c r="P96" s="123"/>
      <c r="Q96" s="123"/>
      <c r="R96" s="123"/>
      <c r="S96" s="123"/>
      <c r="T96" s="123"/>
      <c r="U96" s="123"/>
      <c r="V96" s="123"/>
      <c r="W96" s="123"/>
      <c r="X96" s="123"/>
      <c r="Y96" s="123"/>
      <c r="Z96" s="123"/>
      <c r="AA96" s="123"/>
      <c r="AB96" s="123"/>
      <c r="AC96" s="123"/>
      <c r="AD96" s="123"/>
      <c r="AE96" s="123"/>
      <c r="AF96" s="123"/>
    </row>
    <row r="97" spans="1:32" x14ac:dyDescent="0.25">
      <c r="A97" s="123"/>
      <c r="B97" s="121"/>
      <c r="C97" s="121"/>
      <c r="D97" s="121"/>
      <c r="E97" s="121"/>
      <c r="F97" s="121"/>
      <c r="G97" s="121"/>
      <c r="H97" s="121"/>
      <c r="I97" s="121"/>
      <c r="J97" s="121"/>
      <c r="K97" s="121"/>
      <c r="L97" s="121"/>
      <c r="M97" s="121"/>
      <c r="N97" s="121"/>
      <c r="O97" s="123"/>
      <c r="P97" s="123"/>
      <c r="Q97" s="123"/>
      <c r="R97" s="123"/>
      <c r="S97" s="123"/>
      <c r="T97" s="123"/>
      <c r="U97" s="123"/>
      <c r="V97" s="123"/>
      <c r="W97" s="123"/>
      <c r="X97" s="123"/>
      <c r="Y97" s="123"/>
      <c r="Z97" s="123"/>
      <c r="AA97" s="123"/>
      <c r="AB97" s="123"/>
      <c r="AC97" s="123"/>
      <c r="AD97" s="123"/>
      <c r="AE97" s="123"/>
      <c r="AF97" s="123"/>
    </row>
    <row r="98" spans="1:32" x14ac:dyDescent="0.25">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row>
    <row r="99" spans="1:32" x14ac:dyDescent="0.25">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row>
    <row r="100" spans="1:32" x14ac:dyDescent="0.25">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row>
  </sheetData>
  <sheetProtection selectLockedCells="1"/>
  <mergeCells count="37">
    <mergeCell ref="C62:E62"/>
    <mergeCell ref="F62:H62"/>
    <mergeCell ref="I62:K62"/>
    <mergeCell ref="L62:N62"/>
    <mergeCell ref="A77:A85"/>
    <mergeCell ref="C77:G77"/>
    <mergeCell ref="H77:I77"/>
    <mergeCell ref="C78:G78"/>
    <mergeCell ref="C79:G79"/>
    <mergeCell ref="C80:G80"/>
    <mergeCell ref="A62:A73"/>
    <mergeCell ref="C81:G81"/>
    <mergeCell ref="C82:G82"/>
    <mergeCell ref="C83:G83"/>
    <mergeCell ref="C84:G84"/>
    <mergeCell ref="C85:G85"/>
    <mergeCell ref="A25:A26"/>
    <mergeCell ref="A27:A28"/>
    <mergeCell ref="A29:A30"/>
    <mergeCell ref="A31:A32"/>
    <mergeCell ref="A33:A34"/>
    <mergeCell ref="A23:A24"/>
    <mergeCell ref="A1:AO1"/>
    <mergeCell ref="I2:I34"/>
    <mergeCell ref="Q2:Q34"/>
    <mergeCell ref="X2:X34"/>
    <mergeCell ref="AF2:AF34"/>
    <mergeCell ref="A3:A4"/>
    <mergeCell ref="A5:A6"/>
    <mergeCell ref="A7:A8"/>
    <mergeCell ref="A9:A10"/>
    <mergeCell ref="A11:A12"/>
    <mergeCell ref="A13:A14"/>
    <mergeCell ref="A15:A16"/>
    <mergeCell ref="A17:A18"/>
    <mergeCell ref="A19:A20"/>
    <mergeCell ref="A21:A22"/>
  </mergeCells>
  <dataValidations count="3">
    <dataValidation type="list" allowBlank="1" showInputMessage="1" showErrorMessage="1" sqref="R48 M48 H48 C48 AB48 C45 H45 M45 R45 W45 AB45 W48 R51 C37:C38 C42 G37:G38 K37:K38 O37:O38 S37:S38 H42 M42 R42 M51 W37:W38 W51:W52 H51 W42 AB42 AB51 C51:C52 G52 K52 O52 S52">
      <formula1>ECL</formula1>
    </dataValidation>
    <dataValidation type="list" allowBlank="1" showInputMessage="1" showErrorMessage="1" sqref="D37:D38 X37:X38 T37:T38 D48:D49 I48:I49 AC42:AC43 X42:X43 S42:S43 N42:N43 D42:D43 I42:I43 D45:D46 N45:N46 S45:S46 X45:X46 AC45:AC46 I45:I46 AC48:AC49 L37:L38 X48:X49 S48:S49 AC51 S51 N51 I51 H52 P52 H37:H38 P37:P38 L52 D51:D52 T52 X51:X52 N48:N49">
      <formula1>DISCi</formula1>
    </dataValidation>
    <dataValidation type="list" allowBlank="1" showInputMessage="1" showErrorMessage="1" sqref="J42:K43 J45:K46 J51:K51 J48:K49 O45:P46 O48:P49 O51:P51 O42:P43 T45:U46 T48:U49 E37:F38 Y37:Z38 Q37:R38 U37:V38 T51:U51 M37:N38 T42:U43 Y45:Z46 Y48:Z49 Y42:Z43 I37:J38 E42:F43 E45:F46 AD51:AE51 E51:F52 Q52:R52 U52:V52 Y51:Z52 M52:N52 I52:J52 AD42:AE43 AD45:AE46 AD48:AE49 E48:F49">
      <formula1>DISCIP</formula1>
    </dataValidation>
  </dataValidations>
  <printOptions horizontalCentered="1" verticalCentered="1"/>
  <pageMargins left="0.39370078740157483" right="0.39370078740157483" top="0.59055118110236227" bottom="0.39370078740157483" header="0.39370078740157483" footer="0.31496062992125984"/>
  <pageSetup paperSize="9" scale="67"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0"/>
  <sheetViews>
    <sheetView showGridLines="0" zoomScale="90" zoomScaleNormal="90" workbookViewId="0">
      <selection activeCell="B3" sqref="B3"/>
    </sheetView>
  </sheetViews>
  <sheetFormatPr baseColWidth="10" defaultColWidth="10.85546875" defaultRowHeight="15.75" x14ac:dyDescent="0.25"/>
  <cols>
    <col min="1" max="45" width="5" style="59" customWidth="1"/>
    <col min="46" max="46" width="5" style="60" customWidth="1"/>
    <col min="47" max="51" width="10.85546875" style="60"/>
    <col min="52" max="57" width="10.85546875" style="59"/>
    <col min="58" max="58" width="10.85546875" style="59" customWidth="1"/>
    <col min="59" max="60" width="10.85546875" style="59"/>
    <col min="61" max="61" width="10.85546875" style="60"/>
    <col min="62" max="97" width="8.7109375" style="118" customWidth="1"/>
    <col min="98" max="16384" width="10.85546875" style="59"/>
  </cols>
  <sheetData>
    <row r="1" spans="1:97" ht="31.5" customHeight="1" x14ac:dyDescent="0.25">
      <c r="A1" s="499" t="s">
        <v>217</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row>
    <row r="2" spans="1:97" ht="15.75" customHeight="1" x14ac:dyDescent="0.25">
      <c r="A2" s="121"/>
      <c r="B2" s="135" t="s">
        <v>159</v>
      </c>
      <c r="C2" s="135" t="s">
        <v>160</v>
      </c>
      <c r="D2" s="135" t="s">
        <v>161</v>
      </c>
      <c r="E2" s="135" t="s">
        <v>162</v>
      </c>
      <c r="F2" s="135" t="s">
        <v>163</v>
      </c>
      <c r="G2" s="135" t="s">
        <v>164</v>
      </c>
      <c r="H2" s="135" t="s">
        <v>165</v>
      </c>
      <c r="I2" s="500" t="s">
        <v>166</v>
      </c>
      <c r="J2" s="135" t="s">
        <v>167</v>
      </c>
      <c r="K2" s="135" t="s">
        <v>168</v>
      </c>
      <c r="L2" s="135" t="s">
        <v>169</v>
      </c>
      <c r="M2" s="135" t="s">
        <v>170</v>
      </c>
      <c r="N2" s="135" t="s">
        <v>171</v>
      </c>
      <c r="O2" s="135" t="s">
        <v>172</v>
      </c>
      <c r="P2" s="135" t="s">
        <v>173</v>
      </c>
      <c r="Q2" s="500" t="s">
        <v>174</v>
      </c>
      <c r="R2" s="135" t="s">
        <v>175</v>
      </c>
      <c r="S2" s="135" t="s">
        <v>176</v>
      </c>
      <c r="T2" s="135" t="s">
        <v>177</v>
      </c>
      <c r="U2" s="135" t="s">
        <v>178</v>
      </c>
      <c r="V2" s="135" t="s">
        <v>179</v>
      </c>
      <c r="W2" s="135" t="s">
        <v>180</v>
      </c>
      <c r="X2" s="500" t="s">
        <v>181</v>
      </c>
      <c r="Y2" s="135" t="s">
        <v>182</v>
      </c>
      <c r="Z2" s="135" t="s">
        <v>183</v>
      </c>
      <c r="AA2" s="135" t="s">
        <v>184</v>
      </c>
      <c r="AB2" s="135" t="s">
        <v>185</v>
      </c>
      <c r="AC2" s="135" t="s">
        <v>186</v>
      </c>
      <c r="AD2" s="135" t="s">
        <v>187</v>
      </c>
      <c r="AE2" s="135" t="s">
        <v>188</v>
      </c>
      <c r="AF2" s="500" t="s">
        <v>189</v>
      </c>
      <c r="AG2" s="135" t="s">
        <v>190</v>
      </c>
      <c r="AH2" s="135" t="s">
        <v>191</v>
      </c>
      <c r="AI2" s="135" t="s">
        <v>192</v>
      </c>
      <c r="AJ2" s="135" t="s">
        <v>193</v>
      </c>
      <c r="AK2" s="135" t="s">
        <v>194</v>
      </c>
      <c r="AL2" s="135" t="s">
        <v>195</v>
      </c>
      <c r="AM2" s="135" t="s">
        <v>196</v>
      </c>
      <c r="AN2" s="135" t="s">
        <v>197</v>
      </c>
      <c r="AO2" s="135" t="s">
        <v>198</v>
      </c>
    </row>
    <row r="3" spans="1:97" ht="15" customHeight="1" x14ac:dyDescent="0.25">
      <c r="A3" s="501" t="s">
        <v>199</v>
      </c>
      <c r="B3" s="135" t="str">
        <f ca="1">TRIM(LEFT(BJ48,8))</f>
        <v/>
      </c>
      <c r="C3" s="135" t="str">
        <f ca="1">TRIM(LEFT(BK48,8))</f>
        <v/>
      </c>
      <c r="D3" s="344" t="str">
        <f t="shared" ref="D3:H3" ca="1" si="0">TRIM(LEFT(BL48,8))</f>
        <v/>
      </c>
      <c r="E3" s="344" t="str">
        <f t="shared" ca="1" si="0"/>
        <v/>
      </c>
      <c r="F3" s="344" t="str">
        <f t="shared" ca="1" si="0"/>
        <v/>
      </c>
      <c r="G3" s="344" t="str">
        <f t="shared" ca="1" si="0"/>
        <v/>
      </c>
      <c r="H3" s="344" t="str">
        <f t="shared" ca="1" si="0"/>
        <v/>
      </c>
      <c r="I3" s="500"/>
      <c r="J3" s="135" t="str">
        <f ca="1">TRIM(LEFT(BQ48,8))</f>
        <v/>
      </c>
      <c r="K3" s="344" t="str">
        <f t="shared" ref="K3:O3" ca="1" si="1">TRIM(LEFT(BR48,8))</f>
        <v/>
      </c>
      <c r="L3" s="344" t="str">
        <f t="shared" ca="1" si="1"/>
        <v/>
      </c>
      <c r="M3" s="344" t="str">
        <f t="shared" ca="1" si="1"/>
        <v/>
      </c>
      <c r="N3" s="344" t="str">
        <f t="shared" ca="1" si="1"/>
        <v/>
      </c>
      <c r="O3" s="344" t="str">
        <f t="shared" ca="1" si="1"/>
        <v/>
      </c>
      <c r="P3" s="344" t="str">
        <f ca="1">TRIM(LEFT(BW48,8))</f>
        <v/>
      </c>
      <c r="Q3" s="500"/>
      <c r="R3" s="135" t="str">
        <f ca="1">TRIM(LEFT(BX48,8))</f>
        <v/>
      </c>
      <c r="S3" s="344" t="str">
        <f t="shared" ref="S3:W3" ca="1" si="2">TRIM(LEFT(BY48,8))</f>
        <v/>
      </c>
      <c r="T3" s="344" t="str">
        <f t="shared" ca="1" si="2"/>
        <v/>
      </c>
      <c r="U3" s="344" t="str">
        <f t="shared" ca="1" si="2"/>
        <v/>
      </c>
      <c r="V3" s="344" t="str">
        <f t="shared" ca="1" si="2"/>
        <v/>
      </c>
      <c r="W3" s="344" t="str">
        <f t="shared" ca="1" si="2"/>
        <v/>
      </c>
      <c r="X3" s="500"/>
      <c r="Y3" s="135" t="str">
        <f ca="1">TRIM(LEFT(CD48,8))</f>
        <v/>
      </c>
      <c r="Z3" s="344" t="str">
        <f t="shared" ref="Z3:AE3" ca="1" si="3">TRIM(LEFT(CE48,8))</f>
        <v/>
      </c>
      <c r="AA3" s="344" t="str">
        <f t="shared" ca="1" si="3"/>
        <v/>
      </c>
      <c r="AB3" s="344" t="str">
        <f t="shared" ca="1" si="3"/>
        <v/>
      </c>
      <c r="AC3" s="344" t="str">
        <f t="shared" ca="1" si="3"/>
        <v/>
      </c>
      <c r="AD3" s="344" t="str">
        <f t="shared" ca="1" si="3"/>
        <v/>
      </c>
      <c r="AE3" s="344" t="str">
        <f t="shared" ca="1" si="3"/>
        <v/>
      </c>
      <c r="AF3" s="500"/>
      <c r="AG3" s="135" t="str">
        <f ca="1">TRIM(LEFT(CK48,8))</f>
        <v/>
      </c>
      <c r="AH3" s="344" t="str">
        <f t="shared" ref="AH3:AO3" ca="1" si="4">TRIM(LEFT(CL48,8))</f>
        <v/>
      </c>
      <c r="AI3" s="344" t="str">
        <f t="shared" ca="1" si="4"/>
        <v/>
      </c>
      <c r="AJ3" s="344" t="str">
        <f t="shared" ca="1" si="4"/>
        <v/>
      </c>
      <c r="AK3" s="344" t="str">
        <f t="shared" ca="1" si="4"/>
        <v/>
      </c>
      <c r="AL3" s="344" t="str">
        <f t="shared" ca="1" si="4"/>
        <v/>
      </c>
      <c r="AM3" s="344" t="str">
        <f t="shared" ca="1" si="4"/>
        <v/>
      </c>
      <c r="AN3" s="344" t="str">
        <f t="shared" ca="1" si="4"/>
        <v/>
      </c>
      <c r="AO3" s="344" t="str">
        <f t="shared" ca="1" si="4"/>
        <v/>
      </c>
    </row>
    <row r="4" spans="1:97" ht="15" customHeight="1" x14ac:dyDescent="0.25">
      <c r="A4" s="498"/>
      <c r="B4" s="135" t="str">
        <f ca="1">TRIM(MID(BJ$48,9*(ROW()-3)+1,8))</f>
        <v/>
      </c>
      <c r="C4" s="135" t="str">
        <f t="shared" ref="C4:H19" ca="1" si="5">TRIM(MID(BK$48,9*(ROW()-3)+1,8))</f>
        <v/>
      </c>
      <c r="D4" s="135" t="str">
        <f t="shared" ca="1" si="5"/>
        <v/>
      </c>
      <c r="E4" s="135" t="str">
        <f t="shared" ca="1" si="5"/>
        <v/>
      </c>
      <c r="F4" s="135" t="str">
        <f t="shared" ca="1" si="5"/>
        <v/>
      </c>
      <c r="G4" s="135" t="str">
        <f t="shared" ca="1" si="5"/>
        <v/>
      </c>
      <c r="H4" s="135" t="str">
        <f t="shared" ca="1" si="5"/>
        <v/>
      </c>
      <c r="I4" s="500"/>
      <c r="J4" s="135" t="str">
        <f ca="1">TRIM(MID(BQ$48,9*(ROW()-3)+1,8))</f>
        <v/>
      </c>
      <c r="K4" s="135" t="str">
        <f t="shared" ref="K4:P19" ca="1" si="6">TRIM(MID(BR$48,9*(ROW()-3)+1,8))</f>
        <v/>
      </c>
      <c r="L4" s="135" t="str">
        <f t="shared" ca="1" si="6"/>
        <v/>
      </c>
      <c r="M4" s="135" t="str">
        <f t="shared" ca="1" si="6"/>
        <v/>
      </c>
      <c r="N4" s="135" t="str">
        <f t="shared" ca="1" si="6"/>
        <v/>
      </c>
      <c r="O4" s="135" t="str">
        <f t="shared" ca="1" si="6"/>
        <v/>
      </c>
      <c r="P4" s="135" t="str">
        <f t="shared" ca="1" si="6"/>
        <v/>
      </c>
      <c r="Q4" s="500"/>
      <c r="R4" s="135" t="str">
        <f ca="1">TRIM(MID(BX$48,9*(ROW()-3)+1,8))</f>
        <v/>
      </c>
      <c r="S4" s="135" t="str">
        <f t="shared" ref="S4:W19" ca="1" si="7">TRIM(MID(BY$48,9*(ROW()-3)+1,8))</f>
        <v/>
      </c>
      <c r="T4" s="135" t="str">
        <f t="shared" ca="1" si="7"/>
        <v/>
      </c>
      <c r="U4" s="135" t="str">
        <f t="shared" ca="1" si="7"/>
        <v/>
      </c>
      <c r="V4" s="135" t="str">
        <f t="shared" ca="1" si="7"/>
        <v/>
      </c>
      <c r="W4" s="135" t="str">
        <f t="shared" ca="1" si="7"/>
        <v/>
      </c>
      <c r="X4" s="500"/>
      <c r="Y4" s="135" t="str">
        <f ca="1">TRIM(MID(CD$48,9*(ROW()-3)+1,8))</f>
        <v/>
      </c>
      <c r="Z4" s="135" t="str">
        <f t="shared" ref="Z4:AE19" ca="1" si="8">TRIM(MID(CE$48,9*(ROW()-3)+1,8))</f>
        <v/>
      </c>
      <c r="AA4" s="135" t="str">
        <f t="shared" ca="1" si="8"/>
        <v/>
      </c>
      <c r="AB4" s="135" t="str">
        <f t="shared" ca="1" si="8"/>
        <v/>
      </c>
      <c r="AC4" s="135" t="str">
        <f t="shared" ca="1" si="8"/>
        <v/>
      </c>
      <c r="AD4" s="135" t="str">
        <f t="shared" ca="1" si="8"/>
        <v/>
      </c>
      <c r="AE4" s="135" t="str">
        <f t="shared" ca="1" si="8"/>
        <v/>
      </c>
      <c r="AF4" s="500"/>
      <c r="AG4" s="135" t="str">
        <f ca="1">TRIM(MID(CK$48,9*(ROW()-3)+1,8))</f>
        <v/>
      </c>
      <c r="AH4" s="135" t="str">
        <f t="shared" ref="AH4:AO19" ca="1" si="9">TRIM(MID(CL$48,9*(ROW()-3)+1,8))</f>
        <v/>
      </c>
      <c r="AI4" s="135" t="str">
        <f t="shared" ca="1" si="9"/>
        <v/>
      </c>
      <c r="AJ4" s="135" t="str">
        <f t="shared" ca="1" si="9"/>
        <v/>
      </c>
      <c r="AK4" s="135" t="str">
        <f t="shared" ca="1" si="9"/>
        <v/>
      </c>
      <c r="AL4" s="135" t="str">
        <f t="shared" ca="1" si="9"/>
        <v/>
      </c>
      <c r="AM4" s="135" t="str">
        <f t="shared" ca="1" si="9"/>
        <v/>
      </c>
      <c r="AN4" s="135" t="str">
        <f t="shared" ca="1" si="9"/>
        <v/>
      </c>
      <c r="AO4" s="135" t="str">
        <f t="shared" ca="1" si="9"/>
        <v/>
      </c>
    </row>
    <row r="5" spans="1:97" ht="15" customHeight="1" x14ac:dyDescent="0.25">
      <c r="A5" s="497" t="s">
        <v>200</v>
      </c>
      <c r="B5" s="135" t="str">
        <f ca="1">TRIM(MID(BJ$48,9*(ROW()-3)+1,8))</f>
        <v/>
      </c>
      <c r="C5" s="135" t="str">
        <f t="shared" ca="1" si="5"/>
        <v/>
      </c>
      <c r="D5" s="135" t="str">
        <f t="shared" ca="1" si="5"/>
        <v/>
      </c>
      <c r="E5" s="135" t="str">
        <f t="shared" ca="1" si="5"/>
        <v/>
      </c>
      <c r="F5" s="135" t="str">
        <f t="shared" ca="1" si="5"/>
        <v/>
      </c>
      <c r="G5" s="135" t="str">
        <f t="shared" ca="1" si="5"/>
        <v/>
      </c>
      <c r="H5" s="135" t="str">
        <f t="shared" ca="1" si="5"/>
        <v/>
      </c>
      <c r="I5" s="500"/>
      <c r="J5" s="135" t="str">
        <f t="shared" ref="J5:P34" ca="1" si="10">TRIM(MID(BQ$48,9*(ROW()-3)+1,8))</f>
        <v/>
      </c>
      <c r="K5" s="135" t="str">
        <f t="shared" ca="1" si="6"/>
        <v/>
      </c>
      <c r="L5" s="135" t="str">
        <f t="shared" ca="1" si="6"/>
        <v/>
      </c>
      <c r="M5" s="135" t="str">
        <f t="shared" ca="1" si="6"/>
        <v/>
      </c>
      <c r="N5" s="135" t="str">
        <f t="shared" ca="1" si="6"/>
        <v/>
      </c>
      <c r="O5" s="135" t="str">
        <f t="shared" ca="1" si="6"/>
        <v/>
      </c>
      <c r="P5" s="135" t="str">
        <f t="shared" ca="1" si="6"/>
        <v/>
      </c>
      <c r="Q5" s="500"/>
      <c r="R5" s="135" t="str">
        <f t="shared" ref="R5:W34" ca="1" si="11">TRIM(MID(BX$48,9*(ROW()-3)+1,8))</f>
        <v/>
      </c>
      <c r="S5" s="135" t="str">
        <f t="shared" ca="1" si="7"/>
        <v/>
      </c>
      <c r="T5" s="135" t="str">
        <f t="shared" ca="1" si="7"/>
        <v/>
      </c>
      <c r="U5" s="135" t="str">
        <f t="shared" ca="1" si="7"/>
        <v/>
      </c>
      <c r="V5" s="135" t="str">
        <f t="shared" ca="1" si="7"/>
        <v/>
      </c>
      <c r="W5" s="135" t="str">
        <f t="shared" ca="1" si="7"/>
        <v/>
      </c>
      <c r="X5" s="500"/>
      <c r="Y5" s="135" t="str">
        <f t="shared" ref="Y5:AE34" ca="1" si="12">TRIM(MID(CD$48,9*(ROW()-3)+1,8))</f>
        <v/>
      </c>
      <c r="Z5" s="135" t="str">
        <f t="shared" ca="1" si="8"/>
        <v/>
      </c>
      <c r="AA5" s="135" t="str">
        <f t="shared" ca="1" si="8"/>
        <v/>
      </c>
      <c r="AB5" s="135" t="str">
        <f t="shared" ca="1" si="8"/>
        <v/>
      </c>
      <c r="AC5" s="135" t="str">
        <f t="shared" ca="1" si="8"/>
        <v/>
      </c>
      <c r="AD5" s="135" t="str">
        <f t="shared" ca="1" si="8"/>
        <v/>
      </c>
      <c r="AE5" s="135" t="str">
        <f t="shared" ca="1" si="8"/>
        <v/>
      </c>
      <c r="AF5" s="500"/>
      <c r="AG5" s="135" t="str">
        <f t="shared" ref="AG5:AO34" ca="1" si="13">TRIM(MID(CK$48,9*(ROW()-3)+1,8))</f>
        <v/>
      </c>
      <c r="AH5" s="135" t="str">
        <f t="shared" ca="1" si="9"/>
        <v/>
      </c>
      <c r="AI5" s="135" t="str">
        <f t="shared" ca="1" si="9"/>
        <v/>
      </c>
      <c r="AJ5" s="135" t="str">
        <f t="shared" ca="1" si="9"/>
        <v/>
      </c>
      <c r="AK5" s="135" t="str">
        <f t="shared" ca="1" si="9"/>
        <v/>
      </c>
      <c r="AL5" s="135" t="str">
        <f t="shared" ca="1" si="9"/>
        <v/>
      </c>
      <c r="AM5" s="135" t="str">
        <f t="shared" ca="1" si="9"/>
        <v/>
      </c>
      <c r="AN5" s="135" t="str">
        <f t="shared" ca="1" si="9"/>
        <v/>
      </c>
      <c r="AO5" s="135" t="str">
        <f t="shared" ca="1" si="9"/>
        <v/>
      </c>
    </row>
    <row r="6" spans="1:97" ht="15" customHeight="1" x14ac:dyDescent="0.25">
      <c r="A6" s="498"/>
      <c r="B6" s="135" t="str">
        <f t="shared" ref="B6:H34" ca="1" si="14">TRIM(MID(BJ$48,9*(ROW()-3)+1,8))</f>
        <v/>
      </c>
      <c r="C6" s="135" t="str">
        <f t="shared" ca="1" si="5"/>
        <v/>
      </c>
      <c r="D6" s="135" t="str">
        <f t="shared" ca="1" si="5"/>
        <v/>
      </c>
      <c r="E6" s="135" t="str">
        <f t="shared" ca="1" si="5"/>
        <v/>
      </c>
      <c r="F6" s="135" t="str">
        <f t="shared" ca="1" si="5"/>
        <v/>
      </c>
      <c r="G6" s="135" t="str">
        <f t="shared" ca="1" si="5"/>
        <v/>
      </c>
      <c r="H6" s="135" t="str">
        <f t="shared" ca="1" si="5"/>
        <v/>
      </c>
      <c r="I6" s="500"/>
      <c r="J6" s="135" t="str">
        <f t="shared" ca="1" si="10"/>
        <v/>
      </c>
      <c r="K6" s="135" t="str">
        <f t="shared" ca="1" si="6"/>
        <v/>
      </c>
      <c r="L6" s="135" t="str">
        <f t="shared" ca="1" si="6"/>
        <v/>
      </c>
      <c r="M6" s="135" t="str">
        <f t="shared" ca="1" si="6"/>
        <v/>
      </c>
      <c r="N6" s="135" t="str">
        <f t="shared" ca="1" si="6"/>
        <v/>
      </c>
      <c r="O6" s="135" t="str">
        <f t="shared" ca="1" si="6"/>
        <v/>
      </c>
      <c r="P6" s="135" t="str">
        <f t="shared" ca="1" si="6"/>
        <v/>
      </c>
      <c r="Q6" s="500"/>
      <c r="R6" s="135" t="str">
        <f t="shared" ca="1" si="11"/>
        <v/>
      </c>
      <c r="S6" s="135" t="str">
        <f t="shared" ca="1" si="7"/>
        <v/>
      </c>
      <c r="T6" s="135" t="str">
        <f t="shared" ca="1" si="7"/>
        <v/>
      </c>
      <c r="U6" s="135" t="str">
        <f t="shared" ca="1" si="7"/>
        <v/>
      </c>
      <c r="V6" s="135" t="str">
        <f t="shared" ca="1" si="7"/>
        <v/>
      </c>
      <c r="W6" s="135" t="str">
        <f t="shared" ca="1" si="7"/>
        <v/>
      </c>
      <c r="X6" s="500"/>
      <c r="Y6" s="135" t="str">
        <f t="shared" ca="1" si="12"/>
        <v/>
      </c>
      <c r="Z6" s="135" t="str">
        <f t="shared" ca="1" si="8"/>
        <v/>
      </c>
      <c r="AA6" s="135" t="str">
        <f t="shared" ca="1" si="8"/>
        <v/>
      </c>
      <c r="AB6" s="135" t="str">
        <f t="shared" ca="1" si="8"/>
        <v/>
      </c>
      <c r="AC6" s="135" t="str">
        <f t="shared" ca="1" si="8"/>
        <v/>
      </c>
      <c r="AD6" s="135" t="str">
        <f t="shared" ca="1" si="8"/>
        <v/>
      </c>
      <c r="AE6" s="135" t="str">
        <f t="shared" ca="1" si="8"/>
        <v/>
      </c>
      <c r="AF6" s="500"/>
      <c r="AG6" s="135" t="str">
        <f t="shared" ca="1" si="13"/>
        <v/>
      </c>
      <c r="AH6" s="135" t="str">
        <f t="shared" ca="1" si="9"/>
        <v/>
      </c>
      <c r="AI6" s="135" t="str">
        <f t="shared" ca="1" si="9"/>
        <v/>
      </c>
      <c r="AJ6" s="135" t="str">
        <f t="shared" ca="1" si="9"/>
        <v/>
      </c>
      <c r="AK6" s="135" t="str">
        <f t="shared" ca="1" si="9"/>
        <v/>
      </c>
      <c r="AL6" s="135" t="str">
        <f t="shared" ca="1" si="9"/>
        <v/>
      </c>
      <c r="AM6" s="135" t="str">
        <f t="shared" ca="1" si="9"/>
        <v/>
      </c>
      <c r="AN6" s="135" t="str">
        <f t="shared" ca="1" si="9"/>
        <v/>
      </c>
      <c r="AO6" s="135" t="str">
        <f t="shared" ca="1" si="9"/>
        <v/>
      </c>
    </row>
    <row r="7" spans="1:97" ht="15" customHeight="1" x14ac:dyDescent="0.25">
      <c r="A7" s="497" t="s">
        <v>201</v>
      </c>
      <c r="B7" s="135" t="str">
        <f t="shared" ca="1" si="14"/>
        <v/>
      </c>
      <c r="C7" s="135" t="str">
        <f t="shared" ca="1" si="5"/>
        <v/>
      </c>
      <c r="D7" s="135" t="str">
        <f t="shared" ca="1" si="5"/>
        <v/>
      </c>
      <c r="E7" s="135" t="str">
        <f t="shared" ca="1" si="5"/>
        <v/>
      </c>
      <c r="F7" s="135" t="str">
        <f t="shared" ca="1" si="5"/>
        <v/>
      </c>
      <c r="G7" s="135" t="str">
        <f t="shared" ca="1" si="5"/>
        <v/>
      </c>
      <c r="H7" s="135" t="str">
        <f t="shared" ca="1" si="5"/>
        <v/>
      </c>
      <c r="I7" s="500"/>
      <c r="J7" s="135" t="str">
        <f t="shared" ca="1" si="10"/>
        <v/>
      </c>
      <c r="K7" s="135" t="str">
        <f t="shared" ca="1" si="6"/>
        <v/>
      </c>
      <c r="L7" s="135" t="str">
        <f t="shared" ca="1" si="6"/>
        <v/>
      </c>
      <c r="M7" s="135" t="str">
        <f t="shared" ca="1" si="6"/>
        <v/>
      </c>
      <c r="N7" s="135" t="str">
        <f t="shared" ca="1" si="6"/>
        <v/>
      </c>
      <c r="O7" s="135" t="str">
        <f t="shared" ca="1" si="6"/>
        <v/>
      </c>
      <c r="P7" s="135" t="str">
        <f t="shared" ca="1" si="6"/>
        <v/>
      </c>
      <c r="Q7" s="500"/>
      <c r="R7" s="135" t="str">
        <f t="shared" ca="1" si="11"/>
        <v/>
      </c>
      <c r="S7" s="135" t="str">
        <f t="shared" ca="1" si="7"/>
        <v/>
      </c>
      <c r="T7" s="135" t="str">
        <f t="shared" ca="1" si="7"/>
        <v/>
      </c>
      <c r="U7" s="135" t="str">
        <f t="shared" ca="1" si="7"/>
        <v/>
      </c>
      <c r="V7" s="135" t="str">
        <f t="shared" ca="1" si="7"/>
        <v/>
      </c>
      <c r="W7" s="135" t="str">
        <f t="shared" ca="1" si="7"/>
        <v/>
      </c>
      <c r="X7" s="500"/>
      <c r="Y7" s="135" t="str">
        <f t="shared" ca="1" si="12"/>
        <v/>
      </c>
      <c r="Z7" s="135" t="str">
        <f t="shared" ca="1" si="8"/>
        <v/>
      </c>
      <c r="AA7" s="135" t="str">
        <f t="shared" ca="1" si="8"/>
        <v/>
      </c>
      <c r="AB7" s="135" t="str">
        <f t="shared" ca="1" si="8"/>
        <v/>
      </c>
      <c r="AC7" s="135" t="str">
        <f t="shared" ca="1" si="8"/>
        <v/>
      </c>
      <c r="AD7" s="135" t="str">
        <f t="shared" ca="1" si="8"/>
        <v/>
      </c>
      <c r="AE7" s="135" t="str">
        <f t="shared" ca="1" si="8"/>
        <v/>
      </c>
      <c r="AF7" s="500"/>
      <c r="AG7" s="135" t="str">
        <f t="shared" ca="1" si="13"/>
        <v/>
      </c>
      <c r="AH7" s="135" t="str">
        <f t="shared" ca="1" si="9"/>
        <v/>
      </c>
      <c r="AI7" s="135" t="str">
        <f t="shared" ca="1" si="9"/>
        <v/>
      </c>
      <c r="AJ7" s="135" t="str">
        <f t="shared" ca="1" si="9"/>
        <v/>
      </c>
      <c r="AK7" s="135" t="str">
        <f t="shared" ca="1" si="9"/>
        <v/>
      </c>
      <c r="AL7" s="135" t="str">
        <f t="shared" ca="1" si="9"/>
        <v/>
      </c>
      <c r="AM7" s="135" t="str">
        <f t="shared" ca="1" si="9"/>
        <v/>
      </c>
      <c r="AN7" s="135" t="str">
        <f t="shared" ca="1" si="9"/>
        <v/>
      </c>
      <c r="AO7" s="135" t="str">
        <f t="shared" ca="1" si="9"/>
        <v/>
      </c>
    </row>
    <row r="8" spans="1:97" ht="15" customHeight="1" x14ac:dyDescent="0.25">
      <c r="A8" s="498"/>
      <c r="B8" s="135" t="str">
        <f t="shared" ca="1" si="14"/>
        <v/>
      </c>
      <c r="C8" s="135" t="str">
        <f t="shared" ca="1" si="5"/>
        <v/>
      </c>
      <c r="D8" s="135" t="str">
        <f t="shared" ca="1" si="5"/>
        <v/>
      </c>
      <c r="E8" s="135" t="str">
        <f t="shared" ca="1" si="5"/>
        <v/>
      </c>
      <c r="F8" s="135" t="str">
        <f t="shared" ca="1" si="5"/>
        <v/>
      </c>
      <c r="G8" s="135" t="str">
        <f t="shared" ca="1" si="5"/>
        <v/>
      </c>
      <c r="H8" s="135" t="str">
        <f t="shared" ca="1" si="5"/>
        <v/>
      </c>
      <c r="I8" s="500"/>
      <c r="J8" s="135" t="str">
        <f t="shared" ca="1" si="10"/>
        <v/>
      </c>
      <c r="K8" s="135" t="str">
        <f t="shared" ca="1" si="6"/>
        <v/>
      </c>
      <c r="L8" s="135" t="str">
        <f t="shared" ca="1" si="6"/>
        <v/>
      </c>
      <c r="M8" s="135" t="str">
        <f t="shared" ca="1" si="6"/>
        <v/>
      </c>
      <c r="N8" s="135" t="str">
        <f t="shared" ca="1" si="6"/>
        <v/>
      </c>
      <c r="O8" s="135" t="str">
        <f t="shared" ca="1" si="6"/>
        <v/>
      </c>
      <c r="P8" s="135" t="str">
        <f t="shared" ca="1" si="6"/>
        <v/>
      </c>
      <c r="Q8" s="500"/>
      <c r="R8" s="135" t="str">
        <f t="shared" ca="1" si="11"/>
        <v/>
      </c>
      <c r="S8" s="135" t="str">
        <f t="shared" ca="1" si="7"/>
        <v/>
      </c>
      <c r="T8" s="135" t="str">
        <f t="shared" ca="1" si="7"/>
        <v/>
      </c>
      <c r="U8" s="135" t="str">
        <f t="shared" ca="1" si="7"/>
        <v/>
      </c>
      <c r="V8" s="135" t="str">
        <f t="shared" ca="1" si="7"/>
        <v/>
      </c>
      <c r="W8" s="135" t="str">
        <f t="shared" ca="1" si="7"/>
        <v/>
      </c>
      <c r="X8" s="500"/>
      <c r="Y8" s="135" t="str">
        <f t="shared" ca="1" si="12"/>
        <v/>
      </c>
      <c r="Z8" s="135" t="str">
        <f t="shared" ca="1" si="8"/>
        <v/>
      </c>
      <c r="AA8" s="135" t="str">
        <f t="shared" ca="1" si="8"/>
        <v/>
      </c>
      <c r="AB8" s="135" t="str">
        <f t="shared" ca="1" si="8"/>
        <v/>
      </c>
      <c r="AC8" s="135" t="str">
        <f t="shared" ca="1" si="8"/>
        <v/>
      </c>
      <c r="AD8" s="135" t="str">
        <f t="shared" ca="1" si="8"/>
        <v/>
      </c>
      <c r="AE8" s="135" t="str">
        <f t="shared" ca="1" si="8"/>
        <v/>
      </c>
      <c r="AF8" s="500"/>
      <c r="AG8" s="135" t="str">
        <f t="shared" ca="1" si="13"/>
        <v/>
      </c>
      <c r="AH8" s="135" t="str">
        <f t="shared" ca="1" si="9"/>
        <v/>
      </c>
      <c r="AI8" s="135" t="str">
        <f t="shared" ca="1" si="9"/>
        <v/>
      </c>
      <c r="AJ8" s="135" t="str">
        <f t="shared" ca="1" si="9"/>
        <v/>
      </c>
      <c r="AK8" s="135" t="str">
        <f t="shared" ca="1" si="9"/>
        <v/>
      </c>
      <c r="AL8" s="135" t="str">
        <f t="shared" ca="1" si="9"/>
        <v/>
      </c>
      <c r="AM8" s="135" t="str">
        <f t="shared" ca="1" si="9"/>
        <v/>
      </c>
      <c r="AN8" s="135" t="str">
        <f t="shared" ca="1" si="9"/>
        <v/>
      </c>
      <c r="AO8" s="135" t="str">
        <f t="shared" ca="1" si="9"/>
        <v/>
      </c>
      <c r="BH8" s="115" t="s">
        <v>202</v>
      </c>
      <c r="BI8" s="60">
        <v>0</v>
      </c>
      <c r="BJ8" s="118">
        <f ca="1">IFERROR(IF(COLUMN()-61=INDIRECT("L(12)C"&amp;TEXT(46+2*BI8,"##"),FALSE)+1,BI8+1,BI8),"")</f>
        <v>1</v>
      </c>
      <c r="BK8" s="118">
        <f t="shared" ref="BK8:CS8" ca="1" si="15">IFERROR(IF(COLUMN()-61=INDIRECT("L(12)C"&amp;TEXT(46+2*BJ8,"##"),FALSE)+1,BJ8+1,BJ8),"")</f>
        <v>1</v>
      </c>
      <c r="BL8" s="118">
        <f t="shared" ca="1" si="15"/>
        <v>1</v>
      </c>
      <c r="BM8" s="118">
        <f t="shared" ca="1" si="15"/>
        <v>1</v>
      </c>
      <c r="BN8" s="118">
        <f t="shared" ca="1" si="15"/>
        <v>1</v>
      </c>
      <c r="BO8" s="118">
        <f t="shared" ca="1" si="15"/>
        <v>1</v>
      </c>
      <c r="BP8" s="118">
        <f t="shared" ca="1" si="15"/>
        <v>1</v>
      </c>
      <c r="BQ8" s="118">
        <f t="shared" ca="1" si="15"/>
        <v>1</v>
      </c>
      <c r="BR8" s="118">
        <f t="shared" ca="1" si="15"/>
        <v>1</v>
      </c>
      <c r="BS8" s="118">
        <f t="shared" ca="1" si="15"/>
        <v>1</v>
      </c>
      <c r="BT8" s="118">
        <f t="shared" ca="1" si="15"/>
        <v>1</v>
      </c>
      <c r="BU8" s="118">
        <f t="shared" ca="1" si="15"/>
        <v>1</v>
      </c>
      <c r="BV8" s="118">
        <f t="shared" ca="1" si="15"/>
        <v>1</v>
      </c>
      <c r="BW8" s="118">
        <f t="shared" ca="1" si="15"/>
        <v>1</v>
      </c>
      <c r="BX8" s="118">
        <f t="shared" ca="1" si="15"/>
        <v>1</v>
      </c>
      <c r="BY8" s="118">
        <f t="shared" ca="1" si="15"/>
        <v>1</v>
      </c>
      <c r="BZ8" s="118">
        <f t="shared" ca="1" si="15"/>
        <v>1</v>
      </c>
      <c r="CA8" s="118">
        <f t="shared" ca="1" si="15"/>
        <v>1</v>
      </c>
      <c r="CB8" s="118">
        <f t="shared" ca="1" si="15"/>
        <v>1</v>
      </c>
      <c r="CC8" s="118">
        <f t="shared" ca="1" si="15"/>
        <v>1</v>
      </c>
      <c r="CD8" s="118">
        <f t="shared" ca="1" si="15"/>
        <v>1</v>
      </c>
      <c r="CE8" s="118">
        <f t="shared" ca="1" si="15"/>
        <v>1</v>
      </c>
      <c r="CF8" s="118">
        <f t="shared" ca="1" si="15"/>
        <v>1</v>
      </c>
      <c r="CG8" s="118">
        <f t="shared" ca="1" si="15"/>
        <v>1</v>
      </c>
      <c r="CH8" s="118">
        <f t="shared" ca="1" si="15"/>
        <v>1</v>
      </c>
      <c r="CI8" s="118">
        <f t="shared" ca="1" si="15"/>
        <v>1</v>
      </c>
      <c r="CJ8" s="118">
        <f t="shared" ca="1" si="15"/>
        <v>1</v>
      </c>
      <c r="CK8" s="118">
        <f t="shared" ca="1" si="15"/>
        <v>1</v>
      </c>
      <c r="CL8" s="118">
        <f t="shared" ca="1" si="15"/>
        <v>1</v>
      </c>
      <c r="CM8" s="118">
        <f t="shared" ca="1" si="15"/>
        <v>1</v>
      </c>
      <c r="CN8" s="118">
        <f t="shared" ca="1" si="15"/>
        <v>1</v>
      </c>
      <c r="CO8" s="118">
        <f t="shared" ca="1" si="15"/>
        <v>1</v>
      </c>
      <c r="CP8" s="118">
        <f t="shared" ca="1" si="15"/>
        <v>1</v>
      </c>
      <c r="CQ8" s="118">
        <f t="shared" ca="1" si="15"/>
        <v>1</v>
      </c>
      <c r="CR8" s="118">
        <f t="shared" ca="1" si="15"/>
        <v>1</v>
      </c>
      <c r="CS8" s="118">
        <f t="shared" ca="1" si="15"/>
        <v>1</v>
      </c>
    </row>
    <row r="9" spans="1:97" ht="15" customHeight="1" x14ac:dyDescent="0.25">
      <c r="A9" s="497" t="s">
        <v>202</v>
      </c>
      <c r="B9" s="135" t="str">
        <f t="shared" ca="1" si="14"/>
        <v/>
      </c>
      <c r="C9" s="135" t="str">
        <f t="shared" ca="1" si="5"/>
        <v/>
      </c>
      <c r="D9" s="135" t="str">
        <f t="shared" ca="1" si="5"/>
        <v/>
      </c>
      <c r="E9" s="135" t="str">
        <f t="shared" ca="1" si="5"/>
        <v/>
      </c>
      <c r="F9" s="135" t="str">
        <f t="shared" ca="1" si="5"/>
        <v/>
      </c>
      <c r="G9" s="135" t="str">
        <f t="shared" ca="1" si="5"/>
        <v/>
      </c>
      <c r="H9" s="135" t="str">
        <f t="shared" ca="1" si="5"/>
        <v/>
      </c>
      <c r="I9" s="500"/>
      <c r="J9" s="135" t="str">
        <f t="shared" ca="1" si="10"/>
        <v/>
      </c>
      <c r="K9" s="135" t="str">
        <f t="shared" ca="1" si="6"/>
        <v/>
      </c>
      <c r="L9" s="135" t="str">
        <f t="shared" ca="1" si="6"/>
        <v/>
      </c>
      <c r="M9" s="135" t="str">
        <f t="shared" ca="1" si="6"/>
        <v/>
      </c>
      <c r="N9" s="135" t="str">
        <f t="shared" ca="1" si="6"/>
        <v/>
      </c>
      <c r="O9" s="135" t="str">
        <f t="shared" ca="1" si="6"/>
        <v/>
      </c>
      <c r="P9" s="135" t="str">
        <f t="shared" ca="1" si="6"/>
        <v/>
      </c>
      <c r="Q9" s="500"/>
      <c r="R9" s="135" t="str">
        <f t="shared" ca="1" si="11"/>
        <v/>
      </c>
      <c r="S9" s="135" t="str">
        <f t="shared" ca="1" si="7"/>
        <v/>
      </c>
      <c r="T9" s="135" t="str">
        <f t="shared" ca="1" si="7"/>
        <v/>
      </c>
      <c r="U9" s="135" t="str">
        <f t="shared" ca="1" si="7"/>
        <v/>
      </c>
      <c r="V9" s="135" t="str">
        <f t="shared" ca="1" si="7"/>
        <v/>
      </c>
      <c r="W9" s="135" t="str">
        <f t="shared" ca="1" si="7"/>
        <v/>
      </c>
      <c r="X9" s="500"/>
      <c r="Y9" s="135" t="str">
        <f t="shared" ca="1" si="12"/>
        <v/>
      </c>
      <c r="Z9" s="135" t="str">
        <f t="shared" ca="1" si="8"/>
        <v/>
      </c>
      <c r="AA9" s="135" t="str">
        <f t="shared" ca="1" si="8"/>
        <v/>
      </c>
      <c r="AB9" s="135" t="str">
        <f t="shared" ca="1" si="8"/>
        <v/>
      </c>
      <c r="AC9" s="135" t="str">
        <f t="shared" ca="1" si="8"/>
        <v/>
      </c>
      <c r="AD9" s="135" t="str">
        <f t="shared" ca="1" si="8"/>
        <v/>
      </c>
      <c r="AE9" s="135" t="str">
        <f t="shared" ca="1" si="8"/>
        <v/>
      </c>
      <c r="AF9" s="500"/>
      <c r="AG9" s="135" t="str">
        <f t="shared" ca="1" si="13"/>
        <v/>
      </c>
      <c r="AH9" s="135" t="str">
        <f t="shared" ca="1" si="9"/>
        <v/>
      </c>
      <c r="AI9" s="135" t="str">
        <f t="shared" ca="1" si="9"/>
        <v/>
      </c>
      <c r="AJ9" s="135" t="str">
        <f t="shared" ca="1" si="9"/>
        <v/>
      </c>
      <c r="AK9" s="135" t="str">
        <f t="shared" ca="1" si="9"/>
        <v/>
      </c>
      <c r="AL9" s="135" t="str">
        <f t="shared" ca="1" si="9"/>
        <v/>
      </c>
      <c r="AM9" s="135" t="str">
        <f t="shared" ca="1" si="9"/>
        <v/>
      </c>
      <c r="AN9" s="135" t="str">
        <f t="shared" ca="1" si="9"/>
        <v/>
      </c>
      <c r="AO9" s="135" t="str">
        <f t="shared" ca="1" si="9"/>
        <v/>
      </c>
      <c r="AV9" s="115" t="s">
        <v>141</v>
      </c>
      <c r="AX9" s="115" t="s">
        <v>152</v>
      </c>
      <c r="AZ9" s="115" t="s">
        <v>153</v>
      </c>
      <c r="BB9" s="115" t="s">
        <v>154</v>
      </c>
      <c r="BD9" s="115" t="s">
        <v>155</v>
      </c>
      <c r="BF9" s="115" t="s">
        <v>156</v>
      </c>
      <c r="BH9" s="115" t="s">
        <v>201</v>
      </c>
      <c r="BI9" s="60">
        <v>0</v>
      </c>
      <c r="BJ9" s="118">
        <f ca="1">IFERROR(IF(COLUMN()-61=INDIRECT("L(8)C"&amp;TEXT(46+2*BI9,"##"),FALSE)+1,BI9+1,BI9),"")</f>
        <v>1</v>
      </c>
      <c r="BK9" s="118">
        <f t="shared" ref="BK9:CS9" ca="1" si="16">IFERROR(IF(COLUMN()-61=INDIRECT("L(8)C"&amp;TEXT(46+2*BJ9,"##"),FALSE)+1,BJ9+1,BJ9),"")</f>
        <v>1</v>
      </c>
      <c r="BL9" s="118">
        <f t="shared" ca="1" si="16"/>
        <v>1</v>
      </c>
      <c r="BM9" s="118">
        <f t="shared" ca="1" si="16"/>
        <v>1</v>
      </c>
      <c r="BN9" s="118">
        <f t="shared" ca="1" si="16"/>
        <v>1</v>
      </c>
      <c r="BO9" s="118">
        <f t="shared" ca="1" si="16"/>
        <v>1</v>
      </c>
      <c r="BP9" s="118">
        <f t="shared" ca="1" si="16"/>
        <v>1</v>
      </c>
      <c r="BQ9" s="118">
        <f t="shared" ca="1" si="16"/>
        <v>1</v>
      </c>
      <c r="BR9" s="118">
        <f t="shared" ca="1" si="16"/>
        <v>1</v>
      </c>
      <c r="BS9" s="118">
        <f t="shared" ca="1" si="16"/>
        <v>1</v>
      </c>
      <c r="BT9" s="118">
        <f t="shared" ca="1" si="16"/>
        <v>1</v>
      </c>
      <c r="BU9" s="118">
        <f t="shared" ca="1" si="16"/>
        <v>1</v>
      </c>
      <c r="BV9" s="118">
        <f t="shared" ca="1" si="16"/>
        <v>1</v>
      </c>
      <c r="BW9" s="118">
        <f t="shared" ca="1" si="16"/>
        <v>1</v>
      </c>
      <c r="BX9" s="118">
        <f t="shared" ca="1" si="16"/>
        <v>1</v>
      </c>
      <c r="BY9" s="118">
        <f t="shared" ca="1" si="16"/>
        <v>1</v>
      </c>
      <c r="BZ9" s="118">
        <f t="shared" ca="1" si="16"/>
        <v>1</v>
      </c>
      <c r="CA9" s="118">
        <f t="shared" ca="1" si="16"/>
        <v>1</v>
      </c>
      <c r="CB9" s="118">
        <f t="shared" ca="1" si="16"/>
        <v>1</v>
      </c>
      <c r="CC9" s="118">
        <f t="shared" ca="1" si="16"/>
        <v>1</v>
      </c>
      <c r="CD9" s="118">
        <f t="shared" ca="1" si="16"/>
        <v>1</v>
      </c>
      <c r="CE9" s="118">
        <f t="shared" ca="1" si="16"/>
        <v>1</v>
      </c>
      <c r="CF9" s="118">
        <f t="shared" ca="1" si="16"/>
        <v>1</v>
      </c>
      <c r="CG9" s="118">
        <f t="shared" ca="1" si="16"/>
        <v>1</v>
      </c>
      <c r="CH9" s="118">
        <f t="shared" ca="1" si="16"/>
        <v>1</v>
      </c>
      <c r="CI9" s="118">
        <f t="shared" ca="1" si="16"/>
        <v>1</v>
      </c>
      <c r="CJ9" s="118">
        <f t="shared" ca="1" si="16"/>
        <v>1</v>
      </c>
      <c r="CK9" s="118">
        <f t="shared" ca="1" si="16"/>
        <v>1</v>
      </c>
      <c r="CL9" s="118">
        <f t="shared" ca="1" si="16"/>
        <v>1</v>
      </c>
      <c r="CM9" s="118">
        <f t="shared" ca="1" si="16"/>
        <v>1</v>
      </c>
      <c r="CN9" s="118">
        <f t="shared" ca="1" si="16"/>
        <v>1</v>
      </c>
      <c r="CO9" s="118">
        <f t="shared" ca="1" si="16"/>
        <v>1</v>
      </c>
      <c r="CP9" s="118">
        <f t="shared" ca="1" si="16"/>
        <v>1</v>
      </c>
      <c r="CQ9" s="118">
        <f t="shared" ca="1" si="16"/>
        <v>1</v>
      </c>
      <c r="CR9" s="118">
        <f t="shared" ca="1" si="16"/>
        <v>1</v>
      </c>
      <c r="CS9" s="118">
        <f t="shared" ca="1" si="16"/>
        <v>1</v>
      </c>
    </row>
    <row r="10" spans="1:97" ht="15" customHeight="1" x14ac:dyDescent="0.25">
      <c r="A10" s="498"/>
      <c r="B10" s="135" t="str">
        <f t="shared" ca="1" si="14"/>
        <v/>
      </c>
      <c r="C10" s="135" t="str">
        <f t="shared" ca="1" si="5"/>
        <v/>
      </c>
      <c r="D10" s="135" t="str">
        <f t="shared" ca="1" si="5"/>
        <v/>
      </c>
      <c r="E10" s="135" t="str">
        <f t="shared" ca="1" si="5"/>
        <v/>
      </c>
      <c r="F10" s="135" t="str">
        <f t="shared" ca="1" si="5"/>
        <v/>
      </c>
      <c r="G10" s="135" t="str">
        <f t="shared" ca="1" si="5"/>
        <v/>
      </c>
      <c r="H10" s="135" t="str">
        <f t="shared" ca="1" si="5"/>
        <v/>
      </c>
      <c r="I10" s="500"/>
      <c r="J10" s="135" t="str">
        <f t="shared" ca="1" si="10"/>
        <v/>
      </c>
      <c r="K10" s="135" t="str">
        <f t="shared" ca="1" si="6"/>
        <v/>
      </c>
      <c r="L10" s="135" t="str">
        <f t="shared" ca="1" si="6"/>
        <v/>
      </c>
      <c r="M10" s="135" t="str">
        <f t="shared" ca="1" si="6"/>
        <v/>
      </c>
      <c r="N10" s="135" t="str">
        <f t="shared" ca="1" si="6"/>
        <v/>
      </c>
      <c r="O10" s="135" t="str">
        <f t="shared" ca="1" si="6"/>
        <v/>
      </c>
      <c r="P10" s="135" t="str">
        <f t="shared" ca="1" si="6"/>
        <v/>
      </c>
      <c r="Q10" s="500"/>
      <c r="R10" s="135" t="str">
        <f t="shared" ca="1" si="11"/>
        <v/>
      </c>
      <c r="S10" s="135" t="str">
        <f t="shared" ca="1" si="7"/>
        <v/>
      </c>
      <c r="T10" s="135" t="str">
        <f t="shared" ca="1" si="7"/>
        <v/>
      </c>
      <c r="U10" s="135" t="str">
        <f t="shared" ca="1" si="7"/>
        <v/>
      </c>
      <c r="V10" s="135" t="str">
        <f t="shared" ca="1" si="7"/>
        <v/>
      </c>
      <c r="W10" s="135" t="str">
        <f t="shared" ca="1" si="7"/>
        <v/>
      </c>
      <c r="X10" s="500"/>
      <c r="Y10" s="135" t="str">
        <f t="shared" ca="1" si="12"/>
        <v/>
      </c>
      <c r="Z10" s="135" t="str">
        <f t="shared" ca="1" si="8"/>
        <v/>
      </c>
      <c r="AA10" s="135" t="str">
        <f t="shared" ca="1" si="8"/>
        <v/>
      </c>
      <c r="AB10" s="135" t="str">
        <f t="shared" ca="1" si="8"/>
        <v/>
      </c>
      <c r="AC10" s="135" t="str">
        <f t="shared" ca="1" si="8"/>
        <v/>
      </c>
      <c r="AD10" s="135" t="str">
        <f t="shared" ca="1" si="8"/>
        <v/>
      </c>
      <c r="AE10" s="135" t="str">
        <f t="shared" ca="1" si="8"/>
        <v/>
      </c>
      <c r="AF10" s="500"/>
      <c r="AG10" s="135" t="str">
        <f t="shared" ca="1" si="13"/>
        <v/>
      </c>
      <c r="AH10" s="135" t="str">
        <f t="shared" ca="1" si="9"/>
        <v/>
      </c>
      <c r="AI10" s="135" t="str">
        <f t="shared" ca="1" si="9"/>
        <v/>
      </c>
      <c r="AJ10" s="135" t="str">
        <f t="shared" ca="1" si="9"/>
        <v/>
      </c>
      <c r="AK10" s="135" t="str">
        <f t="shared" ca="1" si="9"/>
        <v/>
      </c>
      <c r="AL10" s="135" t="str">
        <f t="shared" ca="1" si="9"/>
        <v/>
      </c>
      <c r="AM10" s="135" t="str">
        <f t="shared" ca="1" si="9"/>
        <v/>
      </c>
      <c r="AN10" s="135" t="str">
        <f t="shared" ca="1" si="9"/>
        <v/>
      </c>
      <c r="AO10" s="135" t="str">
        <f t="shared" ca="1" si="9"/>
        <v/>
      </c>
      <c r="AZ10" s="60"/>
      <c r="BB10" s="60"/>
      <c r="BD10" s="60"/>
      <c r="BF10" s="60"/>
      <c r="BH10" s="115" t="s">
        <v>200</v>
      </c>
      <c r="BI10" s="60">
        <v>0</v>
      </c>
      <c r="BJ10" s="118">
        <f ca="1">IFERROR(IF(COLUMN()-61=INDIRECT("L(4)C"&amp;TEXT(46+2*BI10,"##"),FALSE)+1,BI10+1,BI10),"")</f>
        <v>1</v>
      </c>
      <c r="BK10" s="118">
        <f t="shared" ref="BK10:CS10" ca="1" si="17">IFERROR(IF(COLUMN()-61=INDIRECT("L(4)C"&amp;TEXT(46+2*BJ10,"##"),FALSE)+1,BJ10+1,BJ10),"")</f>
        <v>1</v>
      </c>
      <c r="BL10" s="118">
        <f t="shared" ca="1" si="17"/>
        <v>1</v>
      </c>
      <c r="BM10" s="118">
        <f t="shared" ca="1" si="17"/>
        <v>1</v>
      </c>
      <c r="BN10" s="118">
        <f t="shared" ca="1" si="17"/>
        <v>1</v>
      </c>
      <c r="BO10" s="118">
        <f t="shared" ca="1" si="17"/>
        <v>1</v>
      </c>
      <c r="BP10" s="118">
        <f t="shared" ca="1" si="17"/>
        <v>1</v>
      </c>
      <c r="BQ10" s="118">
        <f t="shared" ca="1" si="17"/>
        <v>1</v>
      </c>
      <c r="BR10" s="118">
        <f t="shared" ca="1" si="17"/>
        <v>1</v>
      </c>
      <c r="BS10" s="118">
        <f t="shared" ca="1" si="17"/>
        <v>1</v>
      </c>
      <c r="BT10" s="118">
        <f t="shared" ca="1" si="17"/>
        <v>1</v>
      </c>
      <c r="BU10" s="118">
        <f t="shared" ca="1" si="17"/>
        <v>1</v>
      </c>
      <c r="BV10" s="118">
        <f t="shared" ca="1" si="17"/>
        <v>1</v>
      </c>
      <c r="BW10" s="118">
        <f t="shared" ca="1" si="17"/>
        <v>1</v>
      </c>
      <c r="BX10" s="118">
        <f t="shared" ca="1" si="17"/>
        <v>1</v>
      </c>
      <c r="BY10" s="118">
        <f t="shared" ca="1" si="17"/>
        <v>1</v>
      </c>
      <c r="BZ10" s="118">
        <f t="shared" ca="1" si="17"/>
        <v>1</v>
      </c>
      <c r="CA10" s="118">
        <f t="shared" ca="1" si="17"/>
        <v>1</v>
      </c>
      <c r="CB10" s="118">
        <f t="shared" ca="1" si="17"/>
        <v>1</v>
      </c>
      <c r="CC10" s="118">
        <f t="shared" ca="1" si="17"/>
        <v>1</v>
      </c>
      <c r="CD10" s="118">
        <f t="shared" ca="1" si="17"/>
        <v>1</v>
      </c>
      <c r="CE10" s="118">
        <f t="shared" ca="1" si="17"/>
        <v>1</v>
      </c>
      <c r="CF10" s="118">
        <f t="shared" ca="1" si="17"/>
        <v>1</v>
      </c>
      <c r="CG10" s="118">
        <f t="shared" ca="1" si="17"/>
        <v>1</v>
      </c>
      <c r="CH10" s="118">
        <f t="shared" ca="1" si="17"/>
        <v>1</v>
      </c>
      <c r="CI10" s="118">
        <f t="shared" ca="1" si="17"/>
        <v>1</v>
      </c>
      <c r="CJ10" s="118">
        <f t="shared" ca="1" si="17"/>
        <v>1</v>
      </c>
      <c r="CK10" s="118">
        <f t="shared" ca="1" si="17"/>
        <v>1</v>
      </c>
      <c r="CL10" s="118">
        <f t="shared" ca="1" si="17"/>
        <v>1</v>
      </c>
      <c r="CM10" s="118">
        <f t="shared" ca="1" si="17"/>
        <v>1</v>
      </c>
      <c r="CN10" s="118">
        <f t="shared" ca="1" si="17"/>
        <v>1</v>
      </c>
      <c r="CO10" s="118">
        <f t="shared" ca="1" si="17"/>
        <v>1</v>
      </c>
      <c r="CP10" s="118">
        <f t="shared" ca="1" si="17"/>
        <v>1</v>
      </c>
      <c r="CQ10" s="118">
        <f t="shared" ca="1" si="17"/>
        <v>1</v>
      </c>
      <c r="CR10" s="118">
        <f t="shared" ca="1" si="17"/>
        <v>1</v>
      </c>
      <c r="CS10" s="118">
        <f t="shared" ca="1" si="17"/>
        <v>1</v>
      </c>
    </row>
    <row r="11" spans="1:97" ht="15" customHeight="1" x14ac:dyDescent="0.25">
      <c r="A11" s="497" t="s">
        <v>204</v>
      </c>
      <c r="B11" s="135" t="str">
        <f t="shared" ca="1" si="14"/>
        <v/>
      </c>
      <c r="C11" s="135" t="str">
        <f t="shared" ca="1" si="5"/>
        <v/>
      </c>
      <c r="D11" s="135" t="str">
        <f t="shared" ca="1" si="5"/>
        <v/>
      </c>
      <c r="E11" s="135" t="str">
        <f t="shared" ca="1" si="5"/>
        <v/>
      </c>
      <c r="F11" s="135" t="str">
        <f t="shared" ca="1" si="5"/>
        <v/>
      </c>
      <c r="G11" s="135" t="str">
        <f t="shared" ca="1" si="5"/>
        <v/>
      </c>
      <c r="H11" s="135" t="str">
        <f t="shared" ca="1" si="5"/>
        <v/>
      </c>
      <c r="I11" s="500"/>
      <c r="J11" s="135" t="str">
        <f t="shared" ca="1" si="10"/>
        <v/>
      </c>
      <c r="K11" s="135" t="str">
        <f t="shared" ca="1" si="6"/>
        <v/>
      </c>
      <c r="L11" s="135" t="str">
        <f t="shared" ca="1" si="6"/>
        <v/>
      </c>
      <c r="M11" s="135" t="str">
        <f t="shared" ca="1" si="6"/>
        <v/>
      </c>
      <c r="N11" s="135" t="str">
        <f t="shared" ca="1" si="6"/>
        <v/>
      </c>
      <c r="O11" s="135" t="str">
        <f t="shared" ca="1" si="6"/>
        <v/>
      </c>
      <c r="P11" s="135" t="str">
        <f t="shared" ca="1" si="6"/>
        <v/>
      </c>
      <c r="Q11" s="500"/>
      <c r="R11" s="135" t="str">
        <f t="shared" ca="1" si="11"/>
        <v/>
      </c>
      <c r="S11" s="135" t="str">
        <f t="shared" ca="1" si="7"/>
        <v/>
      </c>
      <c r="T11" s="135" t="str">
        <f t="shared" ca="1" si="7"/>
        <v/>
      </c>
      <c r="U11" s="135" t="str">
        <f t="shared" ca="1" si="7"/>
        <v/>
      </c>
      <c r="V11" s="135" t="str">
        <f t="shared" ca="1" si="7"/>
        <v/>
      </c>
      <c r="W11" s="135" t="str">
        <f t="shared" ca="1" si="7"/>
        <v/>
      </c>
      <c r="X11" s="500"/>
      <c r="Y11" s="135" t="str">
        <f t="shared" ca="1" si="12"/>
        <v/>
      </c>
      <c r="Z11" s="135" t="str">
        <f t="shared" ca="1" si="8"/>
        <v/>
      </c>
      <c r="AA11" s="135" t="str">
        <f t="shared" ca="1" si="8"/>
        <v/>
      </c>
      <c r="AB11" s="135" t="str">
        <f t="shared" ca="1" si="8"/>
        <v/>
      </c>
      <c r="AC11" s="135" t="str">
        <f t="shared" ca="1" si="8"/>
        <v/>
      </c>
      <c r="AD11" s="135" t="str">
        <f t="shared" ca="1" si="8"/>
        <v/>
      </c>
      <c r="AE11" s="135" t="str">
        <f t="shared" ca="1" si="8"/>
        <v/>
      </c>
      <c r="AF11" s="500"/>
      <c r="AG11" s="135" t="str">
        <f t="shared" ca="1" si="13"/>
        <v/>
      </c>
      <c r="AH11" s="135" t="str">
        <f t="shared" ca="1" si="9"/>
        <v/>
      </c>
      <c r="AI11" s="135" t="str">
        <f t="shared" ca="1" si="9"/>
        <v/>
      </c>
      <c r="AJ11" s="135" t="str">
        <f t="shared" ca="1" si="9"/>
        <v/>
      </c>
      <c r="AK11" s="135" t="str">
        <f t="shared" ca="1" si="9"/>
        <v/>
      </c>
      <c r="AL11" s="135" t="str">
        <f t="shared" ca="1" si="9"/>
        <v/>
      </c>
      <c r="AM11" s="135" t="str">
        <f t="shared" ca="1" si="9"/>
        <v/>
      </c>
      <c r="AN11" s="135" t="str">
        <f t="shared" ca="1" si="9"/>
        <v/>
      </c>
      <c r="AO11" s="135" t="str">
        <f t="shared" ca="1" si="9"/>
        <v/>
      </c>
      <c r="AV11" s="60">
        <f>'Répartition des EC 6 Périodes'!$BB$20</f>
        <v>0</v>
      </c>
      <c r="AX11" s="60" t="str">
        <f>IF('Répartition des EC 6 Périodes'!$BC$20&lt;&gt;0,AV11+'Répartition des EC 6 Périodes'!$BC$20,"")</f>
        <v/>
      </c>
      <c r="AZ11" s="60" t="str">
        <f>IF('Répartition des EC 6 Périodes'!$BD$20&lt;&gt;0,AX11+'Répartition des EC 6 Périodes'!$BD$20,"")</f>
        <v/>
      </c>
      <c r="BA11" s="60"/>
      <c r="BB11" s="60" t="str">
        <f>IF('Répartition des EC 6 Périodes'!$BE$20&lt;&gt;0,AZ11+'Répartition des EC 6 Périodes'!$BE$20,"")</f>
        <v/>
      </c>
      <c r="BC11" s="60"/>
      <c r="BD11" s="60" t="str">
        <f>IF('Répartition des EC 6 Périodes'!$BF$20&lt;&gt;0,BB11+'Répartition des EC 6 Périodes'!$BF$20,"")</f>
        <v/>
      </c>
      <c r="BE11" s="60"/>
      <c r="BF11" s="60" t="str">
        <f>IF('Répartition des EC 6 Périodes'!$BG$20&lt;&gt;0,BD11+'Répartition des EC 6 Périodes'!$BG$20,"")</f>
        <v/>
      </c>
      <c r="BH11" s="115" t="s">
        <v>199</v>
      </c>
      <c r="BI11" s="60">
        <v>0</v>
      </c>
      <c r="BJ11" s="118">
        <f ca="1">IFERROR(IF(COLUMN()-61=INDIRECT("LC"&amp;TEXT(46+2*BI11,"##"),FALSE)+1,BI11+1,BI11),"")</f>
        <v>1</v>
      </c>
      <c r="BK11" s="118">
        <f t="shared" ref="BK11:CS11" ca="1" si="18">IFERROR(IF(COLUMN()-61=INDIRECT("LC"&amp;TEXT(46+2*BJ11,"##"),FALSE)+1,BJ11+1,BJ11),"")</f>
        <v>1</v>
      </c>
      <c r="BL11" s="118">
        <f t="shared" ca="1" si="18"/>
        <v>1</v>
      </c>
      <c r="BM11" s="118">
        <f t="shared" ca="1" si="18"/>
        <v>1</v>
      </c>
      <c r="BN11" s="118">
        <f t="shared" ca="1" si="18"/>
        <v>1</v>
      </c>
      <c r="BO11" s="118">
        <f t="shared" ca="1" si="18"/>
        <v>1</v>
      </c>
      <c r="BP11" s="118">
        <f t="shared" ca="1" si="18"/>
        <v>1</v>
      </c>
      <c r="BQ11" s="118">
        <f t="shared" ca="1" si="18"/>
        <v>1</v>
      </c>
      <c r="BR11" s="118">
        <f t="shared" ca="1" si="18"/>
        <v>1</v>
      </c>
      <c r="BS11" s="118">
        <f t="shared" ca="1" si="18"/>
        <v>1</v>
      </c>
      <c r="BT11" s="118">
        <f t="shared" ca="1" si="18"/>
        <v>1</v>
      </c>
      <c r="BU11" s="118">
        <f t="shared" ca="1" si="18"/>
        <v>1</v>
      </c>
      <c r="BV11" s="118">
        <f t="shared" ca="1" si="18"/>
        <v>1</v>
      </c>
      <c r="BW11" s="118">
        <f t="shared" ca="1" si="18"/>
        <v>1</v>
      </c>
      <c r="BX11" s="118">
        <f t="shared" ca="1" si="18"/>
        <v>1</v>
      </c>
      <c r="BY11" s="118">
        <f t="shared" ca="1" si="18"/>
        <v>1</v>
      </c>
      <c r="BZ11" s="118">
        <f t="shared" ca="1" si="18"/>
        <v>1</v>
      </c>
      <c r="CA11" s="118">
        <f t="shared" ca="1" si="18"/>
        <v>1</v>
      </c>
      <c r="CB11" s="118">
        <f t="shared" ca="1" si="18"/>
        <v>1</v>
      </c>
      <c r="CC11" s="118">
        <f t="shared" ca="1" si="18"/>
        <v>1</v>
      </c>
      <c r="CD11" s="118">
        <f t="shared" ca="1" si="18"/>
        <v>1</v>
      </c>
      <c r="CE11" s="118">
        <f t="shared" ca="1" si="18"/>
        <v>1</v>
      </c>
      <c r="CF11" s="118">
        <f t="shared" ca="1" si="18"/>
        <v>1</v>
      </c>
      <c r="CG11" s="118">
        <f t="shared" ca="1" si="18"/>
        <v>1</v>
      </c>
      <c r="CH11" s="118">
        <f t="shared" ca="1" si="18"/>
        <v>1</v>
      </c>
      <c r="CI11" s="118">
        <f t="shared" ca="1" si="18"/>
        <v>1</v>
      </c>
      <c r="CJ11" s="118">
        <f t="shared" ca="1" si="18"/>
        <v>1</v>
      </c>
      <c r="CK11" s="118">
        <f t="shared" ca="1" si="18"/>
        <v>1</v>
      </c>
      <c r="CL11" s="118">
        <f t="shared" ca="1" si="18"/>
        <v>1</v>
      </c>
      <c r="CM11" s="118">
        <f t="shared" ca="1" si="18"/>
        <v>1</v>
      </c>
      <c r="CN11" s="118">
        <f t="shared" ca="1" si="18"/>
        <v>1</v>
      </c>
      <c r="CO11" s="118">
        <f t="shared" ca="1" si="18"/>
        <v>1</v>
      </c>
      <c r="CP11" s="118">
        <f t="shared" ca="1" si="18"/>
        <v>1</v>
      </c>
      <c r="CQ11" s="118">
        <f t="shared" ca="1" si="18"/>
        <v>1</v>
      </c>
      <c r="CR11" s="118">
        <f t="shared" ca="1" si="18"/>
        <v>1</v>
      </c>
      <c r="CS11" s="118">
        <f t="shared" ca="1" si="18"/>
        <v>1</v>
      </c>
    </row>
    <row r="12" spans="1:97" ht="15" customHeight="1" x14ac:dyDescent="0.25">
      <c r="A12" s="498"/>
      <c r="B12" s="135" t="str">
        <f t="shared" ca="1" si="14"/>
        <v/>
      </c>
      <c r="C12" s="135" t="str">
        <f t="shared" ca="1" si="5"/>
        <v/>
      </c>
      <c r="D12" s="135" t="str">
        <f t="shared" ca="1" si="5"/>
        <v/>
      </c>
      <c r="E12" s="135" t="str">
        <f t="shared" ca="1" si="5"/>
        <v/>
      </c>
      <c r="F12" s="135" t="str">
        <f t="shared" ca="1" si="5"/>
        <v/>
      </c>
      <c r="G12" s="135" t="str">
        <f t="shared" ca="1" si="5"/>
        <v/>
      </c>
      <c r="H12" s="135" t="str">
        <f t="shared" ca="1" si="5"/>
        <v/>
      </c>
      <c r="I12" s="500"/>
      <c r="J12" s="135" t="str">
        <f t="shared" ca="1" si="10"/>
        <v/>
      </c>
      <c r="K12" s="135" t="str">
        <f t="shared" ca="1" si="6"/>
        <v/>
      </c>
      <c r="L12" s="135" t="str">
        <f t="shared" ca="1" si="6"/>
        <v/>
      </c>
      <c r="M12" s="135" t="str">
        <f t="shared" ca="1" si="6"/>
        <v/>
      </c>
      <c r="N12" s="135" t="str">
        <f t="shared" ca="1" si="6"/>
        <v/>
      </c>
      <c r="O12" s="135" t="str">
        <f t="shared" ca="1" si="6"/>
        <v/>
      </c>
      <c r="P12" s="135" t="str">
        <f t="shared" ca="1" si="6"/>
        <v/>
      </c>
      <c r="Q12" s="500"/>
      <c r="R12" s="135" t="str">
        <f t="shared" ca="1" si="11"/>
        <v/>
      </c>
      <c r="S12" s="135" t="str">
        <f t="shared" ca="1" si="7"/>
        <v/>
      </c>
      <c r="T12" s="135" t="str">
        <f t="shared" ca="1" si="7"/>
        <v/>
      </c>
      <c r="U12" s="135" t="str">
        <f t="shared" ca="1" si="7"/>
        <v/>
      </c>
      <c r="V12" s="135" t="str">
        <f t="shared" ca="1" si="7"/>
        <v/>
      </c>
      <c r="W12" s="135" t="str">
        <f t="shared" ca="1" si="7"/>
        <v/>
      </c>
      <c r="X12" s="500"/>
      <c r="Y12" s="135" t="str">
        <f t="shared" ca="1" si="12"/>
        <v/>
      </c>
      <c r="Z12" s="135" t="str">
        <f t="shared" ca="1" si="8"/>
        <v/>
      </c>
      <c r="AA12" s="135" t="str">
        <f t="shared" ca="1" si="8"/>
        <v/>
      </c>
      <c r="AB12" s="135" t="str">
        <f t="shared" ca="1" si="8"/>
        <v/>
      </c>
      <c r="AC12" s="135" t="str">
        <f t="shared" ca="1" si="8"/>
        <v/>
      </c>
      <c r="AD12" s="135" t="str">
        <f t="shared" ca="1" si="8"/>
        <v/>
      </c>
      <c r="AE12" s="135" t="str">
        <f t="shared" ca="1" si="8"/>
        <v/>
      </c>
      <c r="AF12" s="500"/>
      <c r="AG12" s="135" t="str">
        <f t="shared" ca="1" si="13"/>
        <v/>
      </c>
      <c r="AH12" s="135" t="str">
        <f t="shared" ca="1" si="9"/>
        <v/>
      </c>
      <c r="AI12" s="135" t="str">
        <f t="shared" ca="1" si="9"/>
        <v/>
      </c>
      <c r="AJ12" s="135" t="str">
        <f t="shared" ca="1" si="9"/>
        <v/>
      </c>
      <c r="AK12" s="135" t="str">
        <f t="shared" ca="1" si="9"/>
        <v/>
      </c>
      <c r="AL12" s="135" t="str">
        <f t="shared" ca="1" si="9"/>
        <v/>
      </c>
      <c r="AM12" s="135" t="str">
        <f t="shared" ca="1" si="9"/>
        <v/>
      </c>
      <c r="AN12" s="135" t="str">
        <f t="shared" ca="1" si="9"/>
        <v/>
      </c>
      <c r="AO12" s="135" t="str">
        <f t="shared" ca="1" si="9"/>
        <v/>
      </c>
      <c r="AU12" s="59">
        <f>'Répartition des EC 6 Périodes'!$BH$20*2</f>
        <v>2</v>
      </c>
      <c r="AV12" s="60" t="str">
        <f>IF(AND(AV11&lt;&gt;0,AU12&lt;&gt;0),'Répartition des EC 6 Périodes'!$BN$20,"")</f>
        <v/>
      </c>
      <c r="AW12" s="59">
        <f>'Répartition des EC 6 Périodes'!$BI$20*2</f>
        <v>2</v>
      </c>
      <c r="AX12" s="60">
        <f>IF(AND(AX11&lt;&gt;0,AW12&lt;&gt;0),'Répartition des EC 6 Périodes'!$BO$20,"")</f>
        <v>0</v>
      </c>
      <c r="AY12" s="59">
        <f>'Répartition des EC 6 Périodes'!$BJ$20*2</f>
        <v>2</v>
      </c>
      <c r="AZ12" s="60">
        <f>IF(AND(AZ11&lt;&gt;0,AY12&lt;&gt;0),'Répartition des EC 6 Périodes'!$BP$20,"")</f>
        <v>0</v>
      </c>
      <c r="BA12" s="59">
        <f>'Répartition des EC 6 Périodes'!$BK$20*2</f>
        <v>2</v>
      </c>
      <c r="BB12" s="60">
        <f>IF(AND(BB11&lt;&gt;0,BA12&lt;&gt;0),'Répartition des EC 6 Périodes'!$BQ$20,"")</f>
        <v>0</v>
      </c>
      <c r="BC12" s="59">
        <f>'Répartition des EC 6 Périodes'!$BL$20*2</f>
        <v>2</v>
      </c>
      <c r="BD12" s="60">
        <f>IF(AND(BD11&lt;&gt;0,BC12&lt;&gt;0),'Répartition des EC 6 Périodes'!$BR$20,"")</f>
        <v>0</v>
      </c>
      <c r="BE12" s="59">
        <f>'Répartition des EC 6 Périodes'!$BM$20*2</f>
        <v>2</v>
      </c>
      <c r="BF12" s="60">
        <f>IF(AND(BF11&lt;&gt;0,BE12&lt;&gt;0),'Répartition des EC 6 Périodes'!$BS$20,"")</f>
        <v>0</v>
      </c>
      <c r="BI12" s="115" t="s">
        <v>199</v>
      </c>
      <c r="BJ12" s="118" t="str">
        <f ca="1">IFERROR(LEFT(INDIRECT("lc"&amp;TEXT(46+2*BJ11,"##"),FALSE)&amp;"        ",8),"")</f>
        <v xml:space="preserve">        </v>
      </c>
      <c r="BK12" s="118" t="str">
        <f t="shared" ref="BK12:CS12" ca="1" si="19">IFERROR(LEFT(INDIRECT("lc"&amp;TEXT(46+2*BK11,"##"),FALSE)&amp;"        ",8),"")</f>
        <v xml:space="preserve">        </v>
      </c>
      <c r="BL12" s="118" t="str">
        <f t="shared" ca="1" si="19"/>
        <v xml:space="preserve">        </v>
      </c>
      <c r="BM12" s="118" t="str">
        <f t="shared" ca="1" si="19"/>
        <v xml:space="preserve">        </v>
      </c>
      <c r="BN12" s="118" t="str">
        <f t="shared" ca="1" si="19"/>
        <v xml:space="preserve">        </v>
      </c>
      <c r="BO12" s="118" t="str">
        <f t="shared" ca="1" si="19"/>
        <v xml:space="preserve">        </v>
      </c>
      <c r="BP12" s="118" t="str">
        <f t="shared" ca="1" si="19"/>
        <v xml:space="preserve">        </v>
      </c>
      <c r="BQ12" s="118" t="str">
        <f t="shared" ca="1" si="19"/>
        <v xml:space="preserve">        </v>
      </c>
      <c r="BR12" s="118" t="str">
        <f t="shared" ca="1" si="19"/>
        <v xml:space="preserve">        </v>
      </c>
      <c r="BS12" s="118" t="str">
        <f t="shared" ca="1" si="19"/>
        <v xml:space="preserve">        </v>
      </c>
      <c r="BT12" s="118" t="str">
        <f t="shared" ca="1" si="19"/>
        <v xml:space="preserve">        </v>
      </c>
      <c r="BU12" s="118" t="str">
        <f t="shared" ca="1" si="19"/>
        <v xml:space="preserve">        </v>
      </c>
      <c r="BV12" s="118" t="str">
        <f t="shared" ca="1" si="19"/>
        <v xml:space="preserve">        </v>
      </c>
      <c r="BW12" s="118" t="str">
        <f t="shared" ca="1" si="19"/>
        <v xml:space="preserve">        </v>
      </c>
      <c r="BX12" s="118" t="str">
        <f t="shared" ca="1" si="19"/>
        <v xml:space="preserve">        </v>
      </c>
      <c r="BY12" s="118" t="str">
        <f t="shared" ca="1" si="19"/>
        <v xml:space="preserve">        </v>
      </c>
      <c r="BZ12" s="118" t="str">
        <f t="shared" ca="1" si="19"/>
        <v xml:space="preserve">        </v>
      </c>
      <c r="CA12" s="118" t="str">
        <f t="shared" ca="1" si="19"/>
        <v xml:space="preserve">        </v>
      </c>
      <c r="CB12" s="118" t="str">
        <f t="shared" ca="1" si="19"/>
        <v xml:space="preserve">        </v>
      </c>
      <c r="CC12" s="118" t="str">
        <f t="shared" ca="1" si="19"/>
        <v xml:space="preserve">        </v>
      </c>
      <c r="CD12" s="118" t="str">
        <f t="shared" ca="1" si="19"/>
        <v xml:space="preserve">        </v>
      </c>
      <c r="CE12" s="118" t="str">
        <f t="shared" ca="1" si="19"/>
        <v xml:space="preserve">        </v>
      </c>
      <c r="CF12" s="118" t="str">
        <f t="shared" ca="1" si="19"/>
        <v xml:space="preserve">        </v>
      </c>
      <c r="CG12" s="118" t="str">
        <f t="shared" ca="1" si="19"/>
        <v xml:space="preserve">        </v>
      </c>
      <c r="CH12" s="118" t="str">
        <f t="shared" ca="1" si="19"/>
        <v xml:space="preserve">        </v>
      </c>
      <c r="CI12" s="118" t="str">
        <f t="shared" ca="1" si="19"/>
        <v xml:space="preserve">        </v>
      </c>
      <c r="CJ12" s="118" t="str">
        <f t="shared" ca="1" si="19"/>
        <v xml:space="preserve">        </v>
      </c>
      <c r="CK12" s="118" t="str">
        <f t="shared" ca="1" si="19"/>
        <v xml:space="preserve">        </v>
      </c>
      <c r="CL12" s="118" t="str">
        <f t="shared" ca="1" si="19"/>
        <v xml:space="preserve">        </v>
      </c>
      <c r="CM12" s="118" t="str">
        <f t="shared" ca="1" si="19"/>
        <v xml:space="preserve">        </v>
      </c>
      <c r="CN12" s="118" t="str">
        <f t="shared" ca="1" si="19"/>
        <v xml:space="preserve">        </v>
      </c>
      <c r="CO12" s="118" t="str">
        <f t="shared" ca="1" si="19"/>
        <v xml:space="preserve">        </v>
      </c>
      <c r="CP12" s="118" t="str">
        <f t="shared" ca="1" si="19"/>
        <v xml:space="preserve">        </v>
      </c>
      <c r="CQ12" s="118" t="str">
        <f t="shared" ca="1" si="19"/>
        <v xml:space="preserve">        </v>
      </c>
      <c r="CR12" s="118" t="str">
        <f t="shared" ca="1" si="19"/>
        <v xml:space="preserve">        </v>
      </c>
      <c r="CS12" s="118" t="str">
        <f t="shared" ca="1" si="19"/>
        <v xml:space="preserve">        </v>
      </c>
    </row>
    <row r="13" spans="1:97" ht="15" customHeight="1" x14ac:dyDescent="0.25">
      <c r="A13" s="497" t="s">
        <v>205</v>
      </c>
      <c r="B13" s="135" t="str">
        <f t="shared" ca="1" si="14"/>
        <v/>
      </c>
      <c r="C13" s="135" t="str">
        <f t="shared" ca="1" si="5"/>
        <v/>
      </c>
      <c r="D13" s="135" t="str">
        <f t="shared" ca="1" si="5"/>
        <v/>
      </c>
      <c r="E13" s="135" t="str">
        <f t="shared" ca="1" si="5"/>
        <v/>
      </c>
      <c r="F13" s="135" t="str">
        <f t="shared" ca="1" si="5"/>
        <v/>
      </c>
      <c r="G13" s="135" t="str">
        <f t="shared" ca="1" si="5"/>
        <v/>
      </c>
      <c r="H13" s="135" t="str">
        <f t="shared" ca="1" si="5"/>
        <v/>
      </c>
      <c r="I13" s="500"/>
      <c r="J13" s="135" t="str">
        <f t="shared" ca="1" si="10"/>
        <v/>
      </c>
      <c r="K13" s="135" t="str">
        <f t="shared" ca="1" si="6"/>
        <v/>
      </c>
      <c r="L13" s="135" t="str">
        <f t="shared" ca="1" si="6"/>
        <v/>
      </c>
      <c r="M13" s="135" t="str">
        <f t="shared" ca="1" si="6"/>
        <v/>
      </c>
      <c r="N13" s="135" t="str">
        <f t="shared" ca="1" si="6"/>
        <v/>
      </c>
      <c r="O13" s="135" t="str">
        <f t="shared" ca="1" si="6"/>
        <v/>
      </c>
      <c r="P13" s="135" t="str">
        <f t="shared" ca="1" si="6"/>
        <v/>
      </c>
      <c r="Q13" s="500"/>
      <c r="R13" s="135" t="str">
        <f t="shared" ca="1" si="11"/>
        <v/>
      </c>
      <c r="S13" s="135" t="str">
        <f t="shared" ca="1" si="7"/>
        <v/>
      </c>
      <c r="T13" s="135" t="str">
        <f t="shared" ca="1" si="7"/>
        <v/>
      </c>
      <c r="U13" s="135" t="str">
        <f t="shared" ca="1" si="7"/>
        <v/>
      </c>
      <c r="V13" s="135" t="str">
        <f t="shared" ca="1" si="7"/>
        <v/>
      </c>
      <c r="W13" s="135" t="str">
        <f t="shared" ca="1" si="7"/>
        <v/>
      </c>
      <c r="X13" s="500"/>
      <c r="Y13" s="135" t="str">
        <f t="shared" ca="1" si="12"/>
        <v/>
      </c>
      <c r="Z13" s="135" t="str">
        <f t="shared" ca="1" si="8"/>
        <v/>
      </c>
      <c r="AA13" s="135" t="str">
        <f t="shared" ca="1" si="8"/>
        <v/>
      </c>
      <c r="AB13" s="135" t="str">
        <f t="shared" ca="1" si="8"/>
        <v/>
      </c>
      <c r="AC13" s="135" t="str">
        <f t="shared" ca="1" si="8"/>
        <v/>
      </c>
      <c r="AD13" s="135" t="str">
        <f t="shared" ca="1" si="8"/>
        <v/>
      </c>
      <c r="AE13" s="135" t="str">
        <f t="shared" ca="1" si="8"/>
        <v/>
      </c>
      <c r="AF13" s="500"/>
      <c r="AG13" s="135" t="str">
        <f t="shared" ca="1" si="13"/>
        <v/>
      </c>
      <c r="AH13" s="135" t="str">
        <f t="shared" ca="1" si="9"/>
        <v/>
      </c>
      <c r="AI13" s="135" t="str">
        <f t="shared" ca="1" si="9"/>
        <v/>
      </c>
      <c r="AJ13" s="135" t="str">
        <f t="shared" ca="1" si="9"/>
        <v/>
      </c>
      <c r="AK13" s="135" t="str">
        <f t="shared" ca="1" si="9"/>
        <v/>
      </c>
      <c r="AL13" s="135" t="str">
        <f t="shared" ca="1" si="9"/>
        <v/>
      </c>
      <c r="AM13" s="135" t="str">
        <f t="shared" ca="1" si="9"/>
        <v/>
      </c>
      <c r="AN13" s="135" t="str">
        <f t="shared" ca="1" si="9"/>
        <v/>
      </c>
      <c r="AO13" s="135" t="str">
        <f t="shared" ca="1" si="9"/>
        <v/>
      </c>
      <c r="AZ13" s="60"/>
      <c r="BA13" s="60"/>
      <c r="BB13" s="60"/>
      <c r="BC13" s="60"/>
      <c r="BD13" s="60"/>
      <c r="BE13" s="60"/>
      <c r="BF13" s="60"/>
      <c r="BJ13" s="118" t="str">
        <f ca="1">IFERROR(IF(ROW()-11&lt;=INDIRECT("l12c"&amp;TEXT(45+2*BJ$11,"##"),FALSE),BJ12,""),"")</f>
        <v xml:space="preserve">        </v>
      </c>
      <c r="BK13" s="118" t="str">
        <f t="shared" ref="BK13:CS19" ca="1" si="20">IFERROR(IF(ROW()-11&lt;=INDIRECT("l12c"&amp;TEXT(45+2*BK$11,"##"),FALSE),BK12,""),"")</f>
        <v xml:space="preserve">        </v>
      </c>
      <c r="BL13" s="118" t="str">
        <f t="shared" ca="1" si="20"/>
        <v xml:space="preserve">        </v>
      </c>
      <c r="BM13" s="118" t="str">
        <f t="shared" ca="1" si="20"/>
        <v xml:space="preserve">        </v>
      </c>
      <c r="BN13" s="118" t="str">
        <f t="shared" ca="1" si="20"/>
        <v xml:space="preserve">        </v>
      </c>
      <c r="BO13" s="118" t="str">
        <f t="shared" ca="1" si="20"/>
        <v xml:space="preserve">        </v>
      </c>
      <c r="BP13" s="118" t="str">
        <f t="shared" ca="1" si="20"/>
        <v xml:space="preserve">        </v>
      </c>
      <c r="BQ13" s="118" t="str">
        <f t="shared" ca="1" si="20"/>
        <v xml:space="preserve">        </v>
      </c>
      <c r="BR13" s="118" t="str">
        <f t="shared" ca="1" si="20"/>
        <v xml:space="preserve">        </v>
      </c>
      <c r="BS13" s="118" t="str">
        <f t="shared" ca="1" si="20"/>
        <v xml:space="preserve">        </v>
      </c>
      <c r="BT13" s="118" t="str">
        <f t="shared" ca="1" si="20"/>
        <v xml:space="preserve">        </v>
      </c>
      <c r="BU13" s="118" t="str">
        <f t="shared" ca="1" si="20"/>
        <v xml:space="preserve">        </v>
      </c>
      <c r="BV13" s="118" t="str">
        <f t="shared" ca="1" si="20"/>
        <v xml:space="preserve">        </v>
      </c>
      <c r="BW13" s="118" t="str">
        <f t="shared" ca="1" si="20"/>
        <v xml:space="preserve">        </v>
      </c>
      <c r="BX13" s="118" t="str">
        <f t="shared" ca="1" si="20"/>
        <v xml:space="preserve">        </v>
      </c>
      <c r="BY13" s="118" t="str">
        <f t="shared" ca="1" si="20"/>
        <v xml:space="preserve">        </v>
      </c>
      <c r="BZ13" s="118" t="str">
        <f t="shared" ca="1" si="20"/>
        <v xml:space="preserve">        </v>
      </c>
      <c r="CA13" s="118" t="str">
        <f t="shared" ca="1" si="20"/>
        <v xml:space="preserve">        </v>
      </c>
      <c r="CB13" s="118" t="str">
        <f t="shared" ca="1" si="20"/>
        <v xml:space="preserve">        </v>
      </c>
      <c r="CC13" s="118" t="str">
        <f t="shared" ca="1" si="20"/>
        <v xml:space="preserve">        </v>
      </c>
      <c r="CD13" s="118" t="str">
        <f t="shared" ca="1" si="20"/>
        <v xml:space="preserve">        </v>
      </c>
      <c r="CE13" s="118" t="str">
        <f t="shared" ca="1" si="20"/>
        <v xml:space="preserve">        </v>
      </c>
      <c r="CF13" s="118" t="str">
        <f t="shared" ca="1" si="20"/>
        <v xml:space="preserve">        </v>
      </c>
      <c r="CG13" s="118" t="str">
        <f t="shared" ca="1" si="20"/>
        <v xml:space="preserve">        </v>
      </c>
      <c r="CH13" s="118" t="str">
        <f t="shared" ca="1" si="20"/>
        <v xml:space="preserve">        </v>
      </c>
      <c r="CI13" s="118" t="str">
        <f t="shared" ca="1" si="20"/>
        <v xml:space="preserve">        </v>
      </c>
      <c r="CJ13" s="118" t="str">
        <f t="shared" ca="1" si="20"/>
        <v xml:space="preserve">        </v>
      </c>
      <c r="CK13" s="118" t="str">
        <f t="shared" ca="1" si="20"/>
        <v xml:space="preserve">        </v>
      </c>
      <c r="CL13" s="118" t="str">
        <f t="shared" ca="1" si="20"/>
        <v xml:space="preserve">        </v>
      </c>
      <c r="CM13" s="118" t="str">
        <f t="shared" ca="1" si="20"/>
        <v xml:space="preserve">        </v>
      </c>
      <c r="CN13" s="118" t="str">
        <f t="shared" ca="1" si="20"/>
        <v xml:space="preserve">        </v>
      </c>
      <c r="CO13" s="118" t="str">
        <f t="shared" ca="1" si="20"/>
        <v xml:space="preserve">        </v>
      </c>
      <c r="CP13" s="118" t="str">
        <f t="shared" ca="1" si="20"/>
        <v xml:space="preserve">        </v>
      </c>
      <c r="CQ13" s="118" t="str">
        <f t="shared" ca="1" si="20"/>
        <v xml:space="preserve">        </v>
      </c>
      <c r="CR13" s="118" t="str">
        <f t="shared" ca="1" si="20"/>
        <v xml:space="preserve">        </v>
      </c>
      <c r="CS13" s="118" t="str">
        <f t="shared" ca="1" si="20"/>
        <v xml:space="preserve">        </v>
      </c>
    </row>
    <row r="14" spans="1:97" ht="15" customHeight="1" x14ac:dyDescent="0.25">
      <c r="A14" s="498"/>
      <c r="B14" s="135" t="str">
        <f t="shared" ca="1" si="14"/>
        <v/>
      </c>
      <c r="C14" s="135" t="str">
        <f t="shared" ca="1" si="5"/>
        <v/>
      </c>
      <c r="D14" s="135" t="str">
        <f t="shared" ca="1" si="5"/>
        <v/>
      </c>
      <c r="E14" s="135" t="str">
        <f t="shared" ca="1" si="5"/>
        <v/>
      </c>
      <c r="F14" s="135" t="str">
        <f t="shared" ca="1" si="5"/>
        <v/>
      </c>
      <c r="G14" s="135" t="str">
        <f t="shared" ca="1" si="5"/>
        <v/>
      </c>
      <c r="H14" s="135" t="str">
        <f t="shared" ca="1" si="5"/>
        <v/>
      </c>
      <c r="I14" s="500"/>
      <c r="J14" s="135" t="str">
        <f t="shared" ca="1" si="10"/>
        <v/>
      </c>
      <c r="K14" s="135" t="str">
        <f t="shared" ca="1" si="6"/>
        <v/>
      </c>
      <c r="L14" s="135" t="str">
        <f t="shared" ca="1" si="6"/>
        <v/>
      </c>
      <c r="M14" s="135" t="str">
        <f t="shared" ca="1" si="6"/>
        <v/>
      </c>
      <c r="N14" s="135" t="str">
        <f t="shared" ca="1" si="6"/>
        <v/>
      </c>
      <c r="O14" s="135" t="str">
        <f t="shared" ca="1" si="6"/>
        <v/>
      </c>
      <c r="P14" s="135" t="str">
        <f t="shared" ca="1" si="6"/>
        <v/>
      </c>
      <c r="Q14" s="500"/>
      <c r="R14" s="135" t="str">
        <f t="shared" ca="1" si="11"/>
        <v/>
      </c>
      <c r="S14" s="135" t="str">
        <f t="shared" ca="1" si="7"/>
        <v/>
      </c>
      <c r="T14" s="135" t="str">
        <f t="shared" ca="1" si="7"/>
        <v/>
      </c>
      <c r="U14" s="135" t="str">
        <f t="shared" ca="1" si="7"/>
        <v/>
      </c>
      <c r="V14" s="135" t="str">
        <f t="shared" ca="1" si="7"/>
        <v/>
      </c>
      <c r="W14" s="135" t="str">
        <f t="shared" ca="1" si="7"/>
        <v/>
      </c>
      <c r="X14" s="500"/>
      <c r="Y14" s="135" t="str">
        <f t="shared" ca="1" si="12"/>
        <v/>
      </c>
      <c r="Z14" s="135" t="str">
        <f t="shared" ca="1" si="8"/>
        <v/>
      </c>
      <c r="AA14" s="135" t="str">
        <f t="shared" ca="1" si="8"/>
        <v/>
      </c>
      <c r="AB14" s="135" t="str">
        <f t="shared" ca="1" si="8"/>
        <v/>
      </c>
      <c r="AC14" s="135" t="str">
        <f t="shared" ca="1" si="8"/>
        <v/>
      </c>
      <c r="AD14" s="135" t="str">
        <f t="shared" ca="1" si="8"/>
        <v/>
      </c>
      <c r="AE14" s="135" t="str">
        <f t="shared" ca="1" si="8"/>
        <v/>
      </c>
      <c r="AF14" s="500"/>
      <c r="AG14" s="135" t="str">
        <f t="shared" ca="1" si="13"/>
        <v/>
      </c>
      <c r="AH14" s="135" t="str">
        <f t="shared" ca="1" si="9"/>
        <v/>
      </c>
      <c r="AI14" s="135" t="str">
        <f t="shared" ca="1" si="9"/>
        <v/>
      </c>
      <c r="AJ14" s="135" t="str">
        <f t="shared" ca="1" si="9"/>
        <v/>
      </c>
      <c r="AK14" s="135" t="str">
        <f t="shared" ca="1" si="9"/>
        <v/>
      </c>
      <c r="AL14" s="135" t="str">
        <f t="shared" ca="1" si="9"/>
        <v/>
      </c>
      <c r="AM14" s="135" t="str">
        <f t="shared" ca="1" si="9"/>
        <v/>
      </c>
      <c r="AN14" s="135" t="str">
        <f t="shared" ca="1" si="9"/>
        <v/>
      </c>
      <c r="AO14" s="135" t="str">
        <f t="shared" ca="1" si="9"/>
        <v/>
      </c>
      <c r="AV14" s="60">
        <f>'Répartition des EC 6 Périodes'!$BB$21</f>
        <v>0</v>
      </c>
      <c r="AX14" s="60" t="str">
        <f>IF('Répartition des EC 6 Périodes'!$BC$21&lt;&gt;0,AV14+'Répartition des EC 6 Périodes'!$BC$21,"")</f>
        <v/>
      </c>
      <c r="AZ14" s="60" t="str">
        <f>IF('Répartition des EC 6 Périodes'!$BD$21&lt;&gt;0,AX14+'Répartition des EC 6 Périodes'!$BD$21,"")</f>
        <v/>
      </c>
      <c r="BA14" s="60"/>
      <c r="BB14" s="60" t="str">
        <f>IF('Répartition des EC 6 Périodes'!$BE$21&lt;&gt;0,AZ14+'Répartition des EC 6 Périodes'!$BE$21,"")</f>
        <v/>
      </c>
      <c r="BC14" s="60"/>
      <c r="BD14" s="60" t="str">
        <f>IF('Répartition des EC 6 Périodes'!$BF$21&lt;&gt;0,BB14+'Répartition des EC 6 Périodes'!$BF$21,"")</f>
        <v/>
      </c>
      <c r="BE14" s="60"/>
      <c r="BF14" s="60" t="str">
        <f>IF('Répartition des EC 6 Périodes'!$BG$21&lt;&gt;0,BD14+'Répartition des EC 6 Périodes'!$BG$21,"")</f>
        <v/>
      </c>
      <c r="BJ14" s="118" t="str">
        <f t="shared" ref="BJ14:BJ19" ca="1" si="21">IFERROR(IF(ROW()-11&lt;=INDIRECT("l12c"&amp;TEXT(45+2*BJ$11,"##"),FALSE),BJ13,""),"")</f>
        <v/>
      </c>
      <c r="BK14" s="118" t="str">
        <f t="shared" ca="1" si="20"/>
        <v/>
      </c>
      <c r="BL14" s="118" t="str">
        <f t="shared" ca="1" si="20"/>
        <v/>
      </c>
      <c r="BM14" s="118" t="str">
        <f t="shared" ca="1" si="20"/>
        <v/>
      </c>
      <c r="BN14" s="118" t="str">
        <f t="shared" ca="1" si="20"/>
        <v/>
      </c>
      <c r="BO14" s="118" t="str">
        <f t="shared" ca="1" si="20"/>
        <v/>
      </c>
      <c r="BP14" s="118" t="str">
        <f t="shared" ca="1" si="20"/>
        <v/>
      </c>
      <c r="BQ14" s="118" t="str">
        <f t="shared" ca="1" si="20"/>
        <v/>
      </c>
      <c r="BR14" s="118" t="str">
        <f t="shared" ca="1" si="20"/>
        <v/>
      </c>
      <c r="BS14" s="118" t="str">
        <f t="shared" ca="1" si="20"/>
        <v/>
      </c>
      <c r="BT14" s="118" t="str">
        <f t="shared" ca="1" si="20"/>
        <v/>
      </c>
      <c r="BU14" s="118" t="str">
        <f t="shared" ca="1" si="20"/>
        <v/>
      </c>
      <c r="BV14" s="118" t="str">
        <f t="shared" ca="1" si="20"/>
        <v/>
      </c>
      <c r="BW14" s="118" t="str">
        <f t="shared" ca="1" si="20"/>
        <v/>
      </c>
      <c r="BX14" s="118" t="str">
        <f t="shared" ca="1" si="20"/>
        <v/>
      </c>
      <c r="BY14" s="118" t="str">
        <f t="shared" ca="1" si="20"/>
        <v/>
      </c>
      <c r="BZ14" s="118" t="str">
        <f t="shared" ca="1" si="20"/>
        <v/>
      </c>
      <c r="CA14" s="118" t="str">
        <f t="shared" ca="1" si="20"/>
        <v/>
      </c>
      <c r="CB14" s="118" t="str">
        <f t="shared" ca="1" si="20"/>
        <v/>
      </c>
      <c r="CC14" s="118" t="str">
        <f t="shared" ca="1" si="20"/>
        <v/>
      </c>
      <c r="CD14" s="118" t="str">
        <f t="shared" ca="1" si="20"/>
        <v/>
      </c>
      <c r="CE14" s="118" t="str">
        <f t="shared" ca="1" si="20"/>
        <v/>
      </c>
      <c r="CF14" s="118" t="str">
        <f t="shared" ca="1" si="20"/>
        <v/>
      </c>
      <c r="CG14" s="118" t="str">
        <f t="shared" ca="1" si="20"/>
        <v/>
      </c>
      <c r="CH14" s="118" t="str">
        <f t="shared" ca="1" si="20"/>
        <v/>
      </c>
      <c r="CI14" s="118" t="str">
        <f t="shared" ca="1" si="20"/>
        <v/>
      </c>
      <c r="CJ14" s="118" t="str">
        <f t="shared" ca="1" si="20"/>
        <v/>
      </c>
      <c r="CK14" s="118" t="str">
        <f t="shared" ca="1" si="20"/>
        <v/>
      </c>
      <c r="CL14" s="118" t="str">
        <f t="shared" ca="1" si="20"/>
        <v/>
      </c>
      <c r="CM14" s="118" t="str">
        <f t="shared" ca="1" si="20"/>
        <v/>
      </c>
      <c r="CN14" s="118" t="str">
        <f t="shared" ca="1" si="20"/>
        <v/>
      </c>
      <c r="CO14" s="118" t="str">
        <f t="shared" ca="1" si="20"/>
        <v/>
      </c>
      <c r="CP14" s="118" t="str">
        <f t="shared" ca="1" si="20"/>
        <v/>
      </c>
      <c r="CQ14" s="118" t="str">
        <f t="shared" ca="1" si="20"/>
        <v/>
      </c>
      <c r="CR14" s="118" t="str">
        <f t="shared" ca="1" si="20"/>
        <v/>
      </c>
      <c r="CS14" s="118" t="str">
        <f t="shared" ca="1" si="20"/>
        <v/>
      </c>
    </row>
    <row r="15" spans="1:97" ht="15" customHeight="1" x14ac:dyDescent="0.25">
      <c r="A15" s="497" t="s">
        <v>206</v>
      </c>
      <c r="B15" s="135" t="str">
        <f t="shared" ca="1" si="14"/>
        <v/>
      </c>
      <c r="C15" s="135" t="str">
        <f t="shared" ca="1" si="5"/>
        <v/>
      </c>
      <c r="D15" s="135" t="str">
        <f t="shared" ca="1" si="5"/>
        <v/>
      </c>
      <c r="E15" s="135" t="str">
        <f t="shared" ca="1" si="5"/>
        <v/>
      </c>
      <c r="F15" s="135" t="str">
        <f t="shared" ca="1" si="5"/>
        <v/>
      </c>
      <c r="G15" s="135" t="str">
        <f t="shared" ca="1" si="5"/>
        <v/>
      </c>
      <c r="H15" s="135" t="str">
        <f t="shared" ca="1" si="5"/>
        <v/>
      </c>
      <c r="I15" s="500"/>
      <c r="J15" s="135" t="str">
        <f t="shared" ca="1" si="10"/>
        <v/>
      </c>
      <c r="K15" s="135" t="str">
        <f t="shared" ca="1" si="6"/>
        <v/>
      </c>
      <c r="L15" s="135" t="str">
        <f t="shared" ca="1" si="6"/>
        <v/>
      </c>
      <c r="M15" s="135" t="str">
        <f t="shared" ca="1" si="6"/>
        <v/>
      </c>
      <c r="N15" s="135" t="str">
        <f t="shared" ca="1" si="6"/>
        <v/>
      </c>
      <c r="O15" s="135" t="str">
        <f t="shared" ca="1" si="6"/>
        <v/>
      </c>
      <c r="P15" s="135" t="str">
        <f t="shared" ca="1" si="6"/>
        <v/>
      </c>
      <c r="Q15" s="500"/>
      <c r="R15" s="135" t="str">
        <f t="shared" ca="1" si="11"/>
        <v/>
      </c>
      <c r="S15" s="135" t="str">
        <f t="shared" ca="1" si="7"/>
        <v/>
      </c>
      <c r="T15" s="135" t="str">
        <f t="shared" ca="1" si="7"/>
        <v/>
      </c>
      <c r="U15" s="135" t="str">
        <f t="shared" ca="1" si="7"/>
        <v/>
      </c>
      <c r="V15" s="135" t="str">
        <f t="shared" ca="1" si="7"/>
        <v/>
      </c>
      <c r="W15" s="135" t="str">
        <f t="shared" ca="1" si="7"/>
        <v/>
      </c>
      <c r="X15" s="500"/>
      <c r="Y15" s="135" t="str">
        <f t="shared" ca="1" si="12"/>
        <v/>
      </c>
      <c r="Z15" s="135" t="str">
        <f t="shared" ca="1" si="8"/>
        <v/>
      </c>
      <c r="AA15" s="135" t="str">
        <f t="shared" ca="1" si="8"/>
        <v/>
      </c>
      <c r="AB15" s="135" t="str">
        <f t="shared" ca="1" si="8"/>
        <v/>
      </c>
      <c r="AC15" s="135" t="str">
        <f t="shared" ca="1" si="8"/>
        <v/>
      </c>
      <c r="AD15" s="135" t="str">
        <f t="shared" ca="1" si="8"/>
        <v/>
      </c>
      <c r="AE15" s="135" t="str">
        <f t="shared" ca="1" si="8"/>
        <v/>
      </c>
      <c r="AF15" s="500"/>
      <c r="AG15" s="135" t="str">
        <f t="shared" ca="1" si="13"/>
        <v/>
      </c>
      <c r="AH15" s="135" t="str">
        <f t="shared" ca="1" si="9"/>
        <v/>
      </c>
      <c r="AI15" s="135" t="str">
        <f t="shared" ca="1" si="9"/>
        <v/>
      </c>
      <c r="AJ15" s="135" t="str">
        <f t="shared" ca="1" si="9"/>
        <v/>
      </c>
      <c r="AK15" s="135" t="str">
        <f t="shared" ca="1" si="9"/>
        <v/>
      </c>
      <c r="AL15" s="135" t="str">
        <f t="shared" ca="1" si="9"/>
        <v/>
      </c>
      <c r="AM15" s="135" t="str">
        <f t="shared" ca="1" si="9"/>
        <v/>
      </c>
      <c r="AN15" s="135" t="str">
        <f t="shared" ca="1" si="9"/>
        <v/>
      </c>
      <c r="AO15" s="135" t="str">
        <f t="shared" ca="1" si="9"/>
        <v/>
      </c>
      <c r="AU15" s="59">
        <f>'Répartition des EC 6 Périodes'!$BH$21*2</f>
        <v>2</v>
      </c>
      <c r="AV15" s="60" t="str">
        <f>IF(AND(AV14&lt;&gt;0,AU15&lt;&gt;0),'Répartition des EC 6 Périodes'!$BN$21,"")</f>
        <v/>
      </c>
      <c r="AW15" s="59">
        <f>'Répartition des EC 6 Périodes'!$BI$21*2</f>
        <v>2</v>
      </c>
      <c r="AX15" s="60">
        <f>IF(AND(AX14&lt;&gt;0,AW15&lt;&gt;0),'Répartition des EC 6 Périodes'!$BO$21,"")</f>
        <v>0</v>
      </c>
      <c r="AY15" s="59">
        <f>'Répartition des EC 6 Périodes'!$BJ$21*2</f>
        <v>2</v>
      </c>
      <c r="AZ15" s="60">
        <f>IF(AND(AZ14&lt;&gt;0,AY15&lt;&gt;0),'Répartition des EC 6 Périodes'!$BP$21,"")</f>
        <v>0</v>
      </c>
      <c r="BA15" s="59">
        <f>'Répartition des EC 6 Périodes'!$BK$21*2</f>
        <v>2</v>
      </c>
      <c r="BB15" s="60">
        <f>IF(AND(BB14&lt;&gt;0,BA15&lt;&gt;0),'Répartition des EC 6 Périodes'!$BQ$21,"")</f>
        <v>0</v>
      </c>
      <c r="BC15" s="59">
        <f>'Répartition des EC 6 Périodes'!$BL$21*2</f>
        <v>2</v>
      </c>
      <c r="BD15" s="60">
        <f>IF(AND(BD14&lt;&gt;0,BC15&lt;&gt;0),'Répartition des EC 6 Périodes'!$BR$21,"")</f>
        <v>0</v>
      </c>
      <c r="BE15" s="59">
        <f>'Répartition des EC 6 Périodes'!$BM$21*2</f>
        <v>2</v>
      </c>
      <c r="BF15" s="60">
        <f>IF(AND(BF14&lt;&gt;0,BE15&lt;&gt;0),'Répartition des EC 6 Périodes'!$BS$21,"")</f>
        <v>0</v>
      </c>
      <c r="BJ15" s="118" t="str">
        <f t="shared" ca="1" si="21"/>
        <v/>
      </c>
      <c r="BK15" s="118" t="str">
        <f t="shared" ca="1" si="20"/>
        <v/>
      </c>
      <c r="BL15" s="118" t="str">
        <f t="shared" ca="1" si="20"/>
        <v/>
      </c>
      <c r="BM15" s="118" t="str">
        <f t="shared" ca="1" si="20"/>
        <v/>
      </c>
      <c r="BN15" s="118" t="str">
        <f t="shared" ca="1" si="20"/>
        <v/>
      </c>
      <c r="BO15" s="118" t="str">
        <f t="shared" ca="1" si="20"/>
        <v/>
      </c>
      <c r="BP15" s="118" t="str">
        <f t="shared" ca="1" si="20"/>
        <v/>
      </c>
      <c r="BQ15" s="118" t="str">
        <f t="shared" ca="1" si="20"/>
        <v/>
      </c>
      <c r="BR15" s="118" t="str">
        <f t="shared" ca="1" si="20"/>
        <v/>
      </c>
      <c r="BS15" s="118" t="str">
        <f t="shared" ca="1" si="20"/>
        <v/>
      </c>
      <c r="BT15" s="118" t="str">
        <f t="shared" ca="1" si="20"/>
        <v/>
      </c>
      <c r="BU15" s="118" t="str">
        <f t="shared" ca="1" si="20"/>
        <v/>
      </c>
      <c r="BV15" s="118" t="str">
        <f t="shared" ca="1" si="20"/>
        <v/>
      </c>
      <c r="BW15" s="118" t="str">
        <f t="shared" ca="1" si="20"/>
        <v/>
      </c>
      <c r="BX15" s="118" t="str">
        <f t="shared" ca="1" si="20"/>
        <v/>
      </c>
      <c r="BY15" s="118" t="str">
        <f t="shared" ca="1" si="20"/>
        <v/>
      </c>
      <c r="BZ15" s="118" t="str">
        <f t="shared" ca="1" si="20"/>
        <v/>
      </c>
      <c r="CA15" s="118" t="str">
        <f t="shared" ca="1" si="20"/>
        <v/>
      </c>
      <c r="CB15" s="118" t="str">
        <f t="shared" ca="1" si="20"/>
        <v/>
      </c>
      <c r="CC15" s="118" t="str">
        <f t="shared" ca="1" si="20"/>
        <v/>
      </c>
      <c r="CD15" s="118" t="str">
        <f t="shared" ca="1" si="20"/>
        <v/>
      </c>
      <c r="CE15" s="118" t="str">
        <f t="shared" ca="1" si="20"/>
        <v/>
      </c>
      <c r="CF15" s="118" t="str">
        <f t="shared" ca="1" si="20"/>
        <v/>
      </c>
      <c r="CG15" s="118" t="str">
        <f t="shared" ca="1" si="20"/>
        <v/>
      </c>
      <c r="CH15" s="118" t="str">
        <f t="shared" ca="1" si="20"/>
        <v/>
      </c>
      <c r="CI15" s="118" t="str">
        <f t="shared" ca="1" si="20"/>
        <v/>
      </c>
      <c r="CJ15" s="118" t="str">
        <f t="shared" ca="1" si="20"/>
        <v/>
      </c>
      <c r="CK15" s="118" t="str">
        <f t="shared" ca="1" si="20"/>
        <v/>
      </c>
      <c r="CL15" s="118" t="str">
        <f t="shared" ca="1" si="20"/>
        <v/>
      </c>
      <c r="CM15" s="118" t="str">
        <f t="shared" ca="1" si="20"/>
        <v/>
      </c>
      <c r="CN15" s="118" t="str">
        <f t="shared" ca="1" si="20"/>
        <v/>
      </c>
      <c r="CO15" s="118" t="str">
        <f t="shared" ca="1" si="20"/>
        <v/>
      </c>
      <c r="CP15" s="118" t="str">
        <f t="shared" ca="1" si="20"/>
        <v/>
      </c>
      <c r="CQ15" s="118" t="str">
        <f t="shared" ca="1" si="20"/>
        <v/>
      </c>
      <c r="CR15" s="118" t="str">
        <f t="shared" ca="1" si="20"/>
        <v/>
      </c>
      <c r="CS15" s="118" t="str">
        <f t="shared" ca="1" si="20"/>
        <v/>
      </c>
    </row>
    <row r="16" spans="1:97" ht="15" customHeight="1" x14ac:dyDescent="0.25">
      <c r="A16" s="498"/>
      <c r="B16" s="135" t="str">
        <f t="shared" ca="1" si="14"/>
        <v/>
      </c>
      <c r="C16" s="135" t="str">
        <f t="shared" ca="1" si="5"/>
        <v/>
      </c>
      <c r="D16" s="135" t="str">
        <f t="shared" ca="1" si="5"/>
        <v/>
      </c>
      <c r="E16" s="135" t="str">
        <f t="shared" ca="1" si="5"/>
        <v/>
      </c>
      <c r="F16" s="135" t="str">
        <f t="shared" ca="1" si="5"/>
        <v/>
      </c>
      <c r="G16" s="135" t="str">
        <f t="shared" ca="1" si="5"/>
        <v/>
      </c>
      <c r="H16" s="135" t="str">
        <f t="shared" ca="1" si="5"/>
        <v/>
      </c>
      <c r="I16" s="500"/>
      <c r="J16" s="135" t="str">
        <f t="shared" ca="1" si="10"/>
        <v/>
      </c>
      <c r="K16" s="135" t="str">
        <f t="shared" ca="1" si="6"/>
        <v/>
      </c>
      <c r="L16" s="135" t="str">
        <f t="shared" ca="1" si="6"/>
        <v/>
      </c>
      <c r="M16" s="135" t="str">
        <f t="shared" ca="1" si="6"/>
        <v/>
      </c>
      <c r="N16" s="135" t="str">
        <f t="shared" ca="1" si="6"/>
        <v/>
      </c>
      <c r="O16" s="135" t="str">
        <f t="shared" ca="1" si="6"/>
        <v/>
      </c>
      <c r="P16" s="135" t="str">
        <f t="shared" ca="1" si="6"/>
        <v/>
      </c>
      <c r="Q16" s="500"/>
      <c r="R16" s="135" t="str">
        <f t="shared" ca="1" si="11"/>
        <v/>
      </c>
      <c r="S16" s="135" t="str">
        <f t="shared" ca="1" si="7"/>
        <v/>
      </c>
      <c r="T16" s="135" t="str">
        <f t="shared" ca="1" si="7"/>
        <v/>
      </c>
      <c r="U16" s="135" t="str">
        <f t="shared" ca="1" si="7"/>
        <v/>
      </c>
      <c r="V16" s="135" t="str">
        <f t="shared" ca="1" si="7"/>
        <v/>
      </c>
      <c r="W16" s="135" t="str">
        <f t="shared" ca="1" si="7"/>
        <v/>
      </c>
      <c r="X16" s="500"/>
      <c r="Y16" s="135" t="str">
        <f t="shared" ca="1" si="12"/>
        <v/>
      </c>
      <c r="Z16" s="135" t="str">
        <f t="shared" ca="1" si="8"/>
        <v/>
      </c>
      <c r="AA16" s="135" t="str">
        <f t="shared" ca="1" si="8"/>
        <v/>
      </c>
      <c r="AB16" s="135" t="str">
        <f t="shared" ca="1" si="8"/>
        <v/>
      </c>
      <c r="AC16" s="135" t="str">
        <f t="shared" ca="1" si="8"/>
        <v/>
      </c>
      <c r="AD16" s="135" t="str">
        <f t="shared" ca="1" si="8"/>
        <v/>
      </c>
      <c r="AE16" s="135" t="str">
        <f t="shared" ca="1" si="8"/>
        <v/>
      </c>
      <c r="AF16" s="500"/>
      <c r="AG16" s="135" t="str">
        <f t="shared" ca="1" si="13"/>
        <v/>
      </c>
      <c r="AH16" s="135" t="str">
        <f t="shared" ca="1" si="9"/>
        <v/>
      </c>
      <c r="AI16" s="135" t="str">
        <f t="shared" ca="1" si="9"/>
        <v/>
      </c>
      <c r="AJ16" s="135" t="str">
        <f t="shared" ca="1" si="9"/>
        <v/>
      </c>
      <c r="AK16" s="135" t="str">
        <f t="shared" ca="1" si="9"/>
        <v/>
      </c>
      <c r="AL16" s="135" t="str">
        <f t="shared" ca="1" si="9"/>
        <v/>
      </c>
      <c r="AM16" s="135" t="str">
        <f t="shared" ca="1" si="9"/>
        <v/>
      </c>
      <c r="AN16" s="135" t="str">
        <f t="shared" ca="1" si="9"/>
        <v/>
      </c>
      <c r="AO16" s="135" t="str">
        <f t="shared" ca="1" si="9"/>
        <v/>
      </c>
      <c r="AZ16" s="60"/>
      <c r="BA16" s="60"/>
      <c r="BB16" s="60"/>
      <c r="BC16" s="60"/>
      <c r="BD16" s="60"/>
      <c r="BE16" s="60"/>
      <c r="BF16" s="60"/>
      <c r="BJ16" s="118" t="str">
        <f t="shared" ca="1" si="21"/>
        <v/>
      </c>
      <c r="BK16" s="118" t="str">
        <f t="shared" ca="1" si="20"/>
        <v/>
      </c>
      <c r="BL16" s="118" t="str">
        <f t="shared" ca="1" si="20"/>
        <v/>
      </c>
      <c r="BM16" s="118" t="str">
        <f t="shared" ca="1" si="20"/>
        <v/>
      </c>
      <c r="BN16" s="118" t="str">
        <f t="shared" ca="1" si="20"/>
        <v/>
      </c>
      <c r="BO16" s="118" t="str">
        <f t="shared" ca="1" si="20"/>
        <v/>
      </c>
      <c r="BP16" s="118" t="str">
        <f t="shared" ca="1" si="20"/>
        <v/>
      </c>
      <c r="BQ16" s="118" t="str">
        <f t="shared" ca="1" si="20"/>
        <v/>
      </c>
      <c r="BR16" s="118" t="str">
        <f t="shared" ca="1" si="20"/>
        <v/>
      </c>
      <c r="BS16" s="118" t="str">
        <f t="shared" ca="1" si="20"/>
        <v/>
      </c>
      <c r="BT16" s="118" t="str">
        <f t="shared" ca="1" si="20"/>
        <v/>
      </c>
      <c r="BU16" s="118" t="str">
        <f t="shared" ca="1" si="20"/>
        <v/>
      </c>
      <c r="BV16" s="118" t="str">
        <f t="shared" ca="1" si="20"/>
        <v/>
      </c>
      <c r="BW16" s="118" t="str">
        <f t="shared" ca="1" si="20"/>
        <v/>
      </c>
      <c r="BX16" s="118" t="str">
        <f t="shared" ca="1" si="20"/>
        <v/>
      </c>
      <c r="BY16" s="118" t="str">
        <f t="shared" ca="1" si="20"/>
        <v/>
      </c>
      <c r="BZ16" s="118" t="str">
        <f t="shared" ca="1" si="20"/>
        <v/>
      </c>
      <c r="CA16" s="118" t="str">
        <f t="shared" ca="1" si="20"/>
        <v/>
      </c>
      <c r="CB16" s="118" t="str">
        <f t="shared" ca="1" si="20"/>
        <v/>
      </c>
      <c r="CC16" s="118" t="str">
        <f t="shared" ca="1" si="20"/>
        <v/>
      </c>
      <c r="CD16" s="118" t="str">
        <f t="shared" ca="1" si="20"/>
        <v/>
      </c>
      <c r="CE16" s="118" t="str">
        <f t="shared" ca="1" si="20"/>
        <v/>
      </c>
      <c r="CF16" s="118" t="str">
        <f t="shared" ca="1" si="20"/>
        <v/>
      </c>
      <c r="CG16" s="118" t="str">
        <f t="shared" ca="1" si="20"/>
        <v/>
      </c>
      <c r="CH16" s="118" t="str">
        <f t="shared" ca="1" si="20"/>
        <v/>
      </c>
      <c r="CI16" s="118" t="str">
        <f t="shared" ca="1" si="20"/>
        <v/>
      </c>
      <c r="CJ16" s="118" t="str">
        <f t="shared" ca="1" si="20"/>
        <v/>
      </c>
      <c r="CK16" s="118" t="str">
        <f t="shared" ca="1" si="20"/>
        <v/>
      </c>
      <c r="CL16" s="118" t="str">
        <f t="shared" ca="1" si="20"/>
        <v/>
      </c>
      <c r="CM16" s="118" t="str">
        <f t="shared" ca="1" si="20"/>
        <v/>
      </c>
      <c r="CN16" s="118" t="str">
        <f t="shared" ca="1" si="20"/>
        <v/>
      </c>
      <c r="CO16" s="118" t="str">
        <f t="shared" ca="1" si="20"/>
        <v/>
      </c>
      <c r="CP16" s="118" t="str">
        <f t="shared" ca="1" si="20"/>
        <v/>
      </c>
      <c r="CQ16" s="118" t="str">
        <f t="shared" ca="1" si="20"/>
        <v/>
      </c>
      <c r="CR16" s="118" t="str">
        <f t="shared" ca="1" si="20"/>
        <v/>
      </c>
      <c r="CS16" s="118" t="str">
        <f t="shared" ca="1" si="20"/>
        <v/>
      </c>
    </row>
    <row r="17" spans="1:97" ht="15" customHeight="1" x14ac:dyDescent="0.25">
      <c r="A17" s="497" t="s">
        <v>207</v>
      </c>
      <c r="B17" s="135" t="str">
        <f t="shared" ca="1" si="14"/>
        <v/>
      </c>
      <c r="C17" s="135" t="str">
        <f t="shared" ca="1" si="5"/>
        <v/>
      </c>
      <c r="D17" s="135" t="str">
        <f t="shared" ca="1" si="5"/>
        <v/>
      </c>
      <c r="E17" s="135" t="str">
        <f t="shared" ca="1" si="5"/>
        <v/>
      </c>
      <c r="F17" s="135" t="str">
        <f t="shared" ca="1" si="5"/>
        <v/>
      </c>
      <c r="G17" s="135" t="str">
        <f t="shared" ca="1" si="5"/>
        <v/>
      </c>
      <c r="H17" s="135" t="str">
        <f t="shared" ca="1" si="5"/>
        <v/>
      </c>
      <c r="I17" s="500"/>
      <c r="J17" s="135" t="str">
        <f t="shared" ca="1" si="10"/>
        <v/>
      </c>
      <c r="K17" s="135" t="str">
        <f t="shared" ca="1" si="6"/>
        <v/>
      </c>
      <c r="L17" s="135" t="str">
        <f t="shared" ca="1" si="6"/>
        <v/>
      </c>
      <c r="M17" s="135" t="str">
        <f t="shared" ca="1" si="6"/>
        <v/>
      </c>
      <c r="N17" s="135" t="str">
        <f t="shared" ca="1" si="6"/>
        <v/>
      </c>
      <c r="O17" s="135" t="str">
        <f t="shared" ca="1" si="6"/>
        <v/>
      </c>
      <c r="P17" s="135" t="str">
        <f t="shared" ca="1" si="6"/>
        <v/>
      </c>
      <c r="Q17" s="500"/>
      <c r="R17" s="135" t="str">
        <f t="shared" ca="1" si="11"/>
        <v/>
      </c>
      <c r="S17" s="135" t="str">
        <f t="shared" ca="1" si="7"/>
        <v/>
      </c>
      <c r="T17" s="135" t="str">
        <f t="shared" ca="1" si="7"/>
        <v/>
      </c>
      <c r="U17" s="135" t="str">
        <f t="shared" ca="1" si="7"/>
        <v/>
      </c>
      <c r="V17" s="135" t="str">
        <f t="shared" ca="1" si="7"/>
        <v/>
      </c>
      <c r="W17" s="135" t="str">
        <f t="shared" ca="1" si="7"/>
        <v/>
      </c>
      <c r="X17" s="500"/>
      <c r="Y17" s="135" t="str">
        <f t="shared" ca="1" si="12"/>
        <v/>
      </c>
      <c r="Z17" s="135" t="str">
        <f t="shared" ca="1" si="8"/>
        <v/>
      </c>
      <c r="AA17" s="135" t="str">
        <f t="shared" ca="1" si="8"/>
        <v/>
      </c>
      <c r="AB17" s="135" t="str">
        <f t="shared" ca="1" si="8"/>
        <v/>
      </c>
      <c r="AC17" s="135" t="str">
        <f t="shared" ca="1" si="8"/>
        <v/>
      </c>
      <c r="AD17" s="135" t="str">
        <f t="shared" ca="1" si="8"/>
        <v/>
      </c>
      <c r="AE17" s="135" t="str">
        <f t="shared" ca="1" si="8"/>
        <v/>
      </c>
      <c r="AF17" s="500"/>
      <c r="AG17" s="135" t="str">
        <f t="shared" ca="1" si="13"/>
        <v/>
      </c>
      <c r="AH17" s="135" t="str">
        <f t="shared" ca="1" si="9"/>
        <v/>
      </c>
      <c r="AI17" s="135" t="str">
        <f t="shared" ca="1" si="9"/>
        <v/>
      </c>
      <c r="AJ17" s="135" t="str">
        <f t="shared" ca="1" si="9"/>
        <v/>
      </c>
      <c r="AK17" s="135" t="str">
        <f t="shared" ca="1" si="9"/>
        <v/>
      </c>
      <c r="AL17" s="135" t="str">
        <f t="shared" ca="1" si="9"/>
        <v/>
      </c>
      <c r="AM17" s="135" t="str">
        <f t="shared" ca="1" si="9"/>
        <v/>
      </c>
      <c r="AN17" s="135" t="str">
        <f t="shared" ca="1" si="9"/>
        <v/>
      </c>
      <c r="AO17" s="135" t="str">
        <f t="shared" ca="1" si="9"/>
        <v/>
      </c>
      <c r="AV17" s="60">
        <f>'Répartition des EC 6 Périodes'!$BB$22</f>
        <v>0</v>
      </c>
      <c r="AX17" s="60" t="str">
        <f>IF('Répartition des EC 6 Périodes'!$BC$22&lt;&gt;0,AV17+'Répartition des EC 6 Périodes'!$BC$22,"")</f>
        <v/>
      </c>
      <c r="AZ17" s="60" t="str">
        <f>IF('Répartition des EC 6 Périodes'!$BD$22&lt;&gt;0,AX17+'Répartition des EC 6 Périodes'!$BD$22,"")</f>
        <v/>
      </c>
      <c r="BA17" s="60"/>
      <c r="BB17" s="60" t="str">
        <f>IF('Répartition des EC 6 Périodes'!$BE$22&lt;&gt;0,AZ17+'Répartition des EC 6 Périodes'!$BE$22,"")</f>
        <v/>
      </c>
      <c r="BC17" s="60"/>
      <c r="BD17" s="60" t="str">
        <f>IF('Répartition des EC 6 Périodes'!$BF$22&lt;&gt;0,BB17+'Répartition des EC 6 Périodes'!$BF$22,"")</f>
        <v/>
      </c>
      <c r="BE17" s="60"/>
      <c r="BF17" s="60" t="str">
        <f>IF('Répartition des EC 6 Périodes'!$BG$22&lt;&gt;0,BD17+'Répartition des EC 6 Périodes'!$BG$22,"")</f>
        <v/>
      </c>
      <c r="BJ17" s="118" t="str">
        <f t="shared" ca="1" si="21"/>
        <v/>
      </c>
      <c r="BK17" s="118" t="str">
        <f t="shared" ca="1" si="20"/>
        <v/>
      </c>
      <c r="BL17" s="118" t="str">
        <f t="shared" ca="1" si="20"/>
        <v/>
      </c>
      <c r="BM17" s="118" t="str">
        <f t="shared" ca="1" si="20"/>
        <v/>
      </c>
      <c r="BN17" s="118" t="str">
        <f t="shared" ca="1" si="20"/>
        <v/>
      </c>
      <c r="BO17" s="118" t="str">
        <f t="shared" ca="1" si="20"/>
        <v/>
      </c>
      <c r="BP17" s="118" t="str">
        <f t="shared" ca="1" si="20"/>
        <v/>
      </c>
      <c r="BQ17" s="118" t="str">
        <f t="shared" ca="1" si="20"/>
        <v/>
      </c>
      <c r="BR17" s="118" t="str">
        <f t="shared" ca="1" si="20"/>
        <v/>
      </c>
      <c r="BS17" s="118" t="str">
        <f t="shared" ca="1" si="20"/>
        <v/>
      </c>
      <c r="BT17" s="118" t="str">
        <f t="shared" ca="1" si="20"/>
        <v/>
      </c>
      <c r="BU17" s="118" t="str">
        <f t="shared" ca="1" si="20"/>
        <v/>
      </c>
      <c r="BV17" s="118" t="str">
        <f t="shared" ca="1" si="20"/>
        <v/>
      </c>
      <c r="BW17" s="118" t="str">
        <f t="shared" ca="1" si="20"/>
        <v/>
      </c>
      <c r="BX17" s="118" t="str">
        <f t="shared" ca="1" si="20"/>
        <v/>
      </c>
      <c r="BY17" s="118" t="str">
        <f t="shared" ca="1" si="20"/>
        <v/>
      </c>
      <c r="BZ17" s="118" t="str">
        <f t="shared" ca="1" si="20"/>
        <v/>
      </c>
      <c r="CA17" s="118" t="str">
        <f t="shared" ca="1" si="20"/>
        <v/>
      </c>
      <c r="CB17" s="118" t="str">
        <f t="shared" ca="1" si="20"/>
        <v/>
      </c>
      <c r="CC17" s="118" t="str">
        <f t="shared" ca="1" si="20"/>
        <v/>
      </c>
      <c r="CD17" s="118" t="str">
        <f t="shared" ca="1" si="20"/>
        <v/>
      </c>
      <c r="CE17" s="118" t="str">
        <f t="shared" ca="1" si="20"/>
        <v/>
      </c>
      <c r="CF17" s="118" t="str">
        <f t="shared" ca="1" si="20"/>
        <v/>
      </c>
      <c r="CG17" s="118" t="str">
        <f t="shared" ca="1" si="20"/>
        <v/>
      </c>
      <c r="CH17" s="118" t="str">
        <f t="shared" ca="1" si="20"/>
        <v/>
      </c>
      <c r="CI17" s="118" t="str">
        <f t="shared" ca="1" si="20"/>
        <v/>
      </c>
      <c r="CJ17" s="118" t="str">
        <f t="shared" ca="1" si="20"/>
        <v/>
      </c>
      <c r="CK17" s="118" t="str">
        <f t="shared" ca="1" si="20"/>
        <v/>
      </c>
      <c r="CL17" s="118" t="str">
        <f t="shared" ca="1" si="20"/>
        <v/>
      </c>
      <c r="CM17" s="118" t="str">
        <f t="shared" ca="1" si="20"/>
        <v/>
      </c>
      <c r="CN17" s="118" t="str">
        <f t="shared" ca="1" si="20"/>
        <v/>
      </c>
      <c r="CO17" s="118" t="str">
        <f t="shared" ca="1" si="20"/>
        <v/>
      </c>
      <c r="CP17" s="118" t="str">
        <f t="shared" ca="1" si="20"/>
        <v/>
      </c>
      <c r="CQ17" s="118" t="str">
        <f t="shared" ca="1" si="20"/>
        <v/>
      </c>
      <c r="CR17" s="118" t="str">
        <f t="shared" ca="1" si="20"/>
        <v/>
      </c>
      <c r="CS17" s="118" t="str">
        <f t="shared" ca="1" si="20"/>
        <v/>
      </c>
    </row>
    <row r="18" spans="1:97" ht="15" customHeight="1" x14ac:dyDescent="0.25">
      <c r="A18" s="498"/>
      <c r="B18" s="135" t="str">
        <f t="shared" ca="1" si="14"/>
        <v/>
      </c>
      <c r="C18" s="135" t="str">
        <f t="shared" ca="1" si="5"/>
        <v/>
      </c>
      <c r="D18" s="135" t="str">
        <f t="shared" ca="1" si="5"/>
        <v/>
      </c>
      <c r="E18" s="135" t="str">
        <f t="shared" ca="1" si="5"/>
        <v/>
      </c>
      <c r="F18" s="135" t="str">
        <f t="shared" ca="1" si="5"/>
        <v/>
      </c>
      <c r="G18" s="135" t="str">
        <f t="shared" ca="1" si="5"/>
        <v/>
      </c>
      <c r="H18" s="135" t="str">
        <f t="shared" ca="1" si="5"/>
        <v/>
      </c>
      <c r="I18" s="500"/>
      <c r="J18" s="135" t="str">
        <f t="shared" ca="1" si="10"/>
        <v/>
      </c>
      <c r="K18" s="135" t="str">
        <f t="shared" ca="1" si="6"/>
        <v/>
      </c>
      <c r="L18" s="135" t="str">
        <f t="shared" ca="1" si="6"/>
        <v/>
      </c>
      <c r="M18" s="135" t="str">
        <f t="shared" ca="1" si="6"/>
        <v/>
      </c>
      <c r="N18" s="135" t="str">
        <f t="shared" ca="1" si="6"/>
        <v/>
      </c>
      <c r="O18" s="135" t="str">
        <f t="shared" ca="1" si="6"/>
        <v/>
      </c>
      <c r="P18" s="135" t="str">
        <f t="shared" ca="1" si="6"/>
        <v/>
      </c>
      <c r="Q18" s="500"/>
      <c r="R18" s="135" t="str">
        <f t="shared" ca="1" si="11"/>
        <v/>
      </c>
      <c r="S18" s="135" t="str">
        <f t="shared" ca="1" si="7"/>
        <v/>
      </c>
      <c r="T18" s="135" t="str">
        <f t="shared" ca="1" si="7"/>
        <v/>
      </c>
      <c r="U18" s="135" t="str">
        <f t="shared" ca="1" si="7"/>
        <v/>
      </c>
      <c r="V18" s="135" t="str">
        <f t="shared" ca="1" si="7"/>
        <v/>
      </c>
      <c r="W18" s="135" t="str">
        <f t="shared" ca="1" si="7"/>
        <v/>
      </c>
      <c r="X18" s="500"/>
      <c r="Y18" s="135" t="str">
        <f t="shared" ca="1" si="12"/>
        <v/>
      </c>
      <c r="Z18" s="135" t="str">
        <f t="shared" ca="1" si="8"/>
        <v/>
      </c>
      <c r="AA18" s="135" t="str">
        <f t="shared" ca="1" si="8"/>
        <v/>
      </c>
      <c r="AB18" s="135" t="str">
        <f t="shared" ca="1" si="8"/>
        <v/>
      </c>
      <c r="AC18" s="135" t="str">
        <f t="shared" ca="1" si="8"/>
        <v/>
      </c>
      <c r="AD18" s="135" t="str">
        <f t="shared" ca="1" si="8"/>
        <v/>
      </c>
      <c r="AE18" s="135" t="str">
        <f t="shared" ca="1" si="8"/>
        <v/>
      </c>
      <c r="AF18" s="500"/>
      <c r="AG18" s="135" t="str">
        <f t="shared" ca="1" si="13"/>
        <v/>
      </c>
      <c r="AH18" s="135" t="str">
        <f t="shared" ca="1" si="9"/>
        <v/>
      </c>
      <c r="AI18" s="135" t="str">
        <f t="shared" ca="1" si="9"/>
        <v/>
      </c>
      <c r="AJ18" s="135" t="str">
        <f t="shared" ca="1" si="9"/>
        <v/>
      </c>
      <c r="AK18" s="135" t="str">
        <f t="shared" ca="1" si="9"/>
        <v/>
      </c>
      <c r="AL18" s="135" t="str">
        <f t="shared" ca="1" si="9"/>
        <v/>
      </c>
      <c r="AM18" s="135" t="str">
        <f t="shared" ca="1" si="9"/>
        <v/>
      </c>
      <c r="AN18" s="135" t="str">
        <f t="shared" ca="1" si="9"/>
        <v/>
      </c>
      <c r="AO18" s="135" t="str">
        <f t="shared" ca="1" si="9"/>
        <v/>
      </c>
      <c r="AU18" s="59">
        <f>'Répartition des EC 6 Périodes'!$BH$22*2</f>
        <v>2</v>
      </c>
      <c r="AV18" s="60" t="str">
        <f>IF(AND(AV17&lt;&gt;0,AU18&lt;&gt;0),'Répartition des EC 6 Périodes'!$BN$22,"")</f>
        <v/>
      </c>
      <c r="AW18" s="59">
        <f>'Répartition des EC 6 Périodes'!$BI$22*2</f>
        <v>2</v>
      </c>
      <c r="AX18" s="60">
        <f>IF(AND(AX17&lt;&gt;0,AW18&lt;&gt;0),'Répartition des EC 6 Périodes'!$BO$22,"")</f>
        <v>0</v>
      </c>
      <c r="AY18" s="59">
        <f>'Répartition des EC 6 Périodes'!$BJ$22*2</f>
        <v>2</v>
      </c>
      <c r="AZ18" s="60">
        <f>IF(AND(AZ17&lt;&gt;0,AY18&lt;&gt;0),'Répartition des EC 6 Périodes'!$BP$22,"")</f>
        <v>0</v>
      </c>
      <c r="BA18" s="59">
        <f>'Répartition des EC 6 Périodes'!$BK$22*2</f>
        <v>2</v>
      </c>
      <c r="BB18" s="60">
        <f>IF(AND(BB17&lt;&gt;0,BA18&lt;&gt;0),'Répartition des EC 6 Périodes'!$BQ$22,"")</f>
        <v>0</v>
      </c>
      <c r="BC18" s="59">
        <f>'Répartition des EC 6 Périodes'!$BL$22*2</f>
        <v>2</v>
      </c>
      <c r="BD18" s="60">
        <f>IF(AND(BD17&lt;&gt;0,BC18&lt;&gt;0),'Répartition des EC 6 Périodes'!$BR$22,"")</f>
        <v>0</v>
      </c>
      <c r="BE18" s="59">
        <f>'Répartition des EC 6 Périodes'!$BM$22*2</f>
        <v>2</v>
      </c>
      <c r="BF18" s="60">
        <f>IF(AND(BF17&lt;&gt;0,BE18&lt;&gt;0),'Répartition des EC 6 Périodes'!$BS$22,"")</f>
        <v>0</v>
      </c>
      <c r="BJ18" s="118" t="str">
        <f t="shared" ca="1" si="21"/>
        <v/>
      </c>
      <c r="BK18" s="118" t="str">
        <f t="shared" ca="1" si="20"/>
        <v/>
      </c>
      <c r="BL18" s="118" t="str">
        <f t="shared" ca="1" si="20"/>
        <v/>
      </c>
      <c r="BM18" s="118" t="str">
        <f t="shared" ca="1" si="20"/>
        <v/>
      </c>
      <c r="BN18" s="118" t="str">
        <f t="shared" ca="1" si="20"/>
        <v/>
      </c>
      <c r="BO18" s="118" t="str">
        <f t="shared" ca="1" si="20"/>
        <v/>
      </c>
      <c r="BP18" s="118" t="str">
        <f t="shared" ca="1" si="20"/>
        <v/>
      </c>
      <c r="BQ18" s="118" t="str">
        <f t="shared" ca="1" si="20"/>
        <v/>
      </c>
      <c r="BR18" s="118" t="str">
        <f t="shared" ca="1" si="20"/>
        <v/>
      </c>
      <c r="BS18" s="118" t="str">
        <f t="shared" ca="1" si="20"/>
        <v/>
      </c>
      <c r="BT18" s="118" t="str">
        <f t="shared" ca="1" si="20"/>
        <v/>
      </c>
      <c r="BU18" s="118" t="str">
        <f t="shared" ca="1" si="20"/>
        <v/>
      </c>
      <c r="BV18" s="118" t="str">
        <f t="shared" ca="1" si="20"/>
        <v/>
      </c>
      <c r="BW18" s="118" t="str">
        <f t="shared" ca="1" si="20"/>
        <v/>
      </c>
      <c r="BX18" s="118" t="str">
        <f t="shared" ca="1" si="20"/>
        <v/>
      </c>
      <c r="BY18" s="118" t="str">
        <f t="shared" ca="1" si="20"/>
        <v/>
      </c>
      <c r="BZ18" s="118" t="str">
        <f t="shared" ca="1" si="20"/>
        <v/>
      </c>
      <c r="CA18" s="118" t="str">
        <f t="shared" ca="1" si="20"/>
        <v/>
      </c>
      <c r="CB18" s="118" t="str">
        <f t="shared" ca="1" si="20"/>
        <v/>
      </c>
      <c r="CC18" s="118" t="str">
        <f t="shared" ca="1" si="20"/>
        <v/>
      </c>
      <c r="CD18" s="118" t="str">
        <f t="shared" ca="1" si="20"/>
        <v/>
      </c>
      <c r="CE18" s="118" t="str">
        <f t="shared" ca="1" si="20"/>
        <v/>
      </c>
      <c r="CF18" s="118" t="str">
        <f t="shared" ca="1" si="20"/>
        <v/>
      </c>
      <c r="CG18" s="118" t="str">
        <f t="shared" ca="1" si="20"/>
        <v/>
      </c>
      <c r="CH18" s="118" t="str">
        <f t="shared" ca="1" si="20"/>
        <v/>
      </c>
      <c r="CI18" s="118" t="str">
        <f t="shared" ca="1" si="20"/>
        <v/>
      </c>
      <c r="CJ18" s="118" t="str">
        <f t="shared" ca="1" si="20"/>
        <v/>
      </c>
      <c r="CK18" s="118" t="str">
        <f t="shared" ca="1" si="20"/>
        <v/>
      </c>
      <c r="CL18" s="118" t="str">
        <f t="shared" ca="1" si="20"/>
        <v/>
      </c>
      <c r="CM18" s="118" t="str">
        <f t="shared" ca="1" si="20"/>
        <v/>
      </c>
      <c r="CN18" s="118" t="str">
        <f t="shared" ca="1" si="20"/>
        <v/>
      </c>
      <c r="CO18" s="118" t="str">
        <f t="shared" ca="1" si="20"/>
        <v/>
      </c>
      <c r="CP18" s="118" t="str">
        <f t="shared" ca="1" si="20"/>
        <v/>
      </c>
      <c r="CQ18" s="118" t="str">
        <f t="shared" ca="1" si="20"/>
        <v/>
      </c>
      <c r="CR18" s="118" t="str">
        <f t="shared" ca="1" si="20"/>
        <v/>
      </c>
      <c r="CS18" s="118" t="str">
        <f t="shared" ca="1" si="20"/>
        <v/>
      </c>
    </row>
    <row r="19" spans="1:97" ht="15" customHeight="1" x14ac:dyDescent="0.25">
      <c r="A19" s="497" t="s">
        <v>208</v>
      </c>
      <c r="B19" s="135" t="str">
        <f t="shared" ca="1" si="14"/>
        <v/>
      </c>
      <c r="C19" s="135" t="str">
        <f t="shared" ca="1" si="5"/>
        <v/>
      </c>
      <c r="D19" s="135" t="str">
        <f t="shared" ca="1" si="5"/>
        <v/>
      </c>
      <c r="E19" s="135" t="str">
        <f t="shared" ca="1" si="5"/>
        <v/>
      </c>
      <c r="F19" s="135" t="str">
        <f t="shared" ca="1" si="5"/>
        <v/>
      </c>
      <c r="G19" s="135" t="str">
        <f t="shared" ca="1" si="5"/>
        <v/>
      </c>
      <c r="H19" s="135" t="str">
        <f t="shared" ca="1" si="5"/>
        <v/>
      </c>
      <c r="I19" s="500"/>
      <c r="J19" s="135" t="str">
        <f t="shared" ca="1" si="10"/>
        <v/>
      </c>
      <c r="K19" s="135" t="str">
        <f t="shared" ca="1" si="6"/>
        <v/>
      </c>
      <c r="L19" s="135" t="str">
        <f t="shared" ca="1" si="6"/>
        <v/>
      </c>
      <c r="M19" s="135" t="str">
        <f t="shared" ca="1" si="6"/>
        <v/>
      </c>
      <c r="N19" s="135" t="str">
        <f t="shared" ca="1" si="6"/>
        <v/>
      </c>
      <c r="O19" s="135" t="str">
        <f t="shared" ca="1" si="6"/>
        <v/>
      </c>
      <c r="P19" s="135" t="str">
        <f t="shared" ca="1" si="6"/>
        <v/>
      </c>
      <c r="Q19" s="500"/>
      <c r="R19" s="135" t="str">
        <f t="shared" ca="1" si="11"/>
        <v/>
      </c>
      <c r="S19" s="135" t="str">
        <f t="shared" ca="1" si="7"/>
        <v/>
      </c>
      <c r="T19" s="135" t="str">
        <f t="shared" ca="1" si="7"/>
        <v/>
      </c>
      <c r="U19" s="135" t="str">
        <f t="shared" ca="1" si="7"/>
        <v/>
      </c>
      <c r="V19" s="135" t="str">
        <f t="shared" ca="1" si="7"/>
        <v/>
      </c>
      <c r="W19" s="135" t="str">
        <f t="shared" ca="1" si="7"/>
        <v/>
      </c>
      <c r="X19" s="500"/>
      <c r="Y19" s="135" t="str">
        <f t="shared" ca="1" si="12"/>
        <v/>
      </c>
      <c r="Z19" s="135" t="str">
        <f t="shared" ca="1" si="8"/>
        <v/>
      </c>
      <c r="AA19" s="135" t="str">
        <f t="shared" ca="1" si="8"/>
        <v/>
      </c>
      <c r="AB19" s="135" t="str">
        <f t="shared" ca="1" si="8"/>
        <v/>
      </c>
      <c r="AC19" s="135" t="str">
        <f t="shared" ca="1" si="8"/>
        <v/>
      </c>
      <c r="AD19" s="135" t="str">
        <f t="shared" ca="1" si="8"/>
        <v/>
      </c>
      <c r="AE19" s="135" t="str">
        <f t="shared" ca="1" si="8"/>
        <v/>
      </c>
      <c r="AF19" s="500"/>
      <c r="AG19" s="135" t="str">
        <f t="shared" ca="1" si="13"/>
        <v/>
      </c>
      <c r="AH19" s="135" t="str">
        <f t="shared" ca="1" si="9"/>
        <v/>
      </c>
      <c r="AI19" s="135" t="str">
        <f t="shared" ca="1" si="9"/>
        <v/>
      </c>
      <c r="AJ19" s="135" t="str">
        <f t="shared" ca="1" si="9"/>
        <v/>
      </c>
      <c r="AK19" s="135" t="str">
        <f t="shared" ca="1" si="9"/>
        <v/>
      </c>
      <c r="AL19" s="135" t="str">
        <f t="shared" ca="1" si="9"/>
        <v/>
      </c>
      <c r="AM19" s="135" t="str">
        <f t="shared" ca="1" si="9"/>
        <v/>
      </c>
      <c r="AN19" s="135" t="str">
        <f t="shared" ca="1" si="9"/>
        <v/>
      </c>
      <c r="AO19" s="135" t="str">
        <f t="shared" ca="1" si="9"/>
        <v/>
      </c>
      <c r="AZ19" s="60"/>
      <c r="BA19" s="60"/>
      <c r="BB19" s="60"/>
      <c r="BC19" s="60"/>
      <c r="BD19" s="60"/>
      <c r="BE19" s="60"/>
      <c r="BF19" s="60"/>
      <c r="BJ19" s="118" t="str">
        <f t="shared" ca="1" si="21"/>
        <v/>
      </c>
      <c r="BK19" s="118" t="str">
        <f t="shared" ca="1" si="20"/>
        <v/>
      </c>
      <c r="BL19" s="118" t="str">
        <f t="shared" ca="1" si="20"/>
        <v/>
      </c>
      <c r="BM19" s="118" t="str">
        <f t="shared" ca="1" si="20"/>
        <v/>
      </c>
      <c r="BN19" s="118" t="str">
        <f t="shared" ca="1" si="20"/>
        <v/>
      </c>
      <c r="BO19" s="118" t="str">
        <f t="shared" ca="1" si="20"/>
        <v/>
      </c>
      <c r="BP19" s="118" t="str">
        <f t="shared" ca="1" si="20"/>
        <v/>
      </c>
      <c r="BQ19" s="118" t="str">
        <f t="shared" ca="1" si="20"/>
        <v/>
      </c>
      <c r="BR19" s="118" t="str">
        <f t="shared" ca="1" si="20"/>
        <v/>
      </c>
      <c r="BS19" s="118" t="str">
        <f t="shared" ca="1" si="20"/>
        <v/>
      </c>
      <c r="BT19" s="118" t="str">
        <f t="shared" ca="1" si="20"/>
        <v/>
      </c>
      <c r="BU19" s="118" t="str">
        <f t="shared" ca="1" si="20"/>
        <v/>
      </c>
      <c r="BV19" s="118" t="str">
        <f t="shared" ca="1" si="20"/>
        <v/>
      </c>
      <c r="BW19" s="118" t="str">
        <f t="shared" ca="1" si="20"/>
        <v/>
      </c>
      <c r="BX19" s="118" t="str">
        <f t="shared" ca="1" si="20"/>
        <v/>
      </c>
      <c r="BY19" s="118" t="str">
        <f t="shared" ca="1" si="20"/>
        <v/>
      </c>
      <c r="BZ19" s="118" t="str">
        <f t="shared" ca="1" si="20"/>
        <v/>
      </c>
      <c r="CA19" s="118" t="str">
        <f t="shared" ca="1" si="20"/>
        <v/>
      </c>
      <c r="CB19" s="118" t="str">
        <f t="shared" ca="1" si="20"/>
        <v/>
      </c>
      <c r="CC19" s="118" t="str">
        <f t="shared" ca="1" si="20"/>
        <v/>
      </c>
      <c r="CD19" s="118" t="str">
        <f t="shared" ca="1" si="20"/>
        <v/>
      </c>
      <c r="CE19" s="118" t="str">
        <f t="shared" ca="1" si="20"/>
        <v/>
      </c>
      <c r="CF19" s="118" t="str">
        <f t="shared" ca="1" si="20"/>
        <v/>
      </c>
      <c r="CG19" s="118" t="str">
        <f t="shared" ca="1" si="20"/>
        <v/>
      </c>
      <c r="CH19" s="118" t="str">
        <f t="shared" ca="1" si="20"/>
        <v/>
      </c>
      <c r="CI19" s="118" t="str">
        <f t="shared" ca="1" si="20"/>
        <v/>
      </c>
      <c r="CJ19" s="118" t="str">
        <f t="shared" ca="1" si="20"/>
        <v/>
      </c>
      <c r="CK19" s="118" t="str">
        <f t="shared" ca="1" si="20"/>
        <v/>
      </c>
      <c r="CL19" s="118" t="str">
        <f t="shared" ca="1" si="20"/>
        <v/>
      </c>
      <c r="CM19" s="118" t="str">
        <f t="shared" ca="1" si="20"/>
        <v/>
      </c>
      <c r="CN19" s="118" t="str">
        <f t="shared" ca="1" si="20"/>
        <v/>
      </c>
      <c r="CO19" s="118" t="str">
        <f t="shared" ca="1" si="20"/>
        <v/>
      </c>
      <c r="CP19" s="118" t="str">
        <f t="shared" ca="1" si="20"/>
        <v/>
      </c>
      <c r="CQ19" s="118" t="str">
        <f t="shared" ca="1" si="20"/>
        <v/>
      </c>
      <c r="CR19" s="118" t="str">
        <f t="shared" ca="1" si="20"/>
        <v/>
      </c>
      <c r="CS19" s="118" t="str">
        <f t="shared" ca="1" si="20"/>
        <v/>
      </c>
    </row>
    <row r="20" spans="1:97" ht="15" customHeight="1" x14ac:dyDescent="0.25">
      <c r="A20" s="498"/>
      <c r="B20" s="135" t="str">
        <f t="shared" ca="1" si="14"/>
        <v/>
      </c>
      <c r="C20" s="135" t="str">
        <f t="shared" ca="1" si="14"/>
        <v/>
      </c>
      <c r="D20" s="135" t="str">
        <f t="shared" ca="1" si="14"/>
        <v/>
      </c>
      <c r="E20" s="135" t="str">
        <f t="shared" ca="1" si="14"/>
        <v/>
      </c>
      <c r="F20" s="135" t="str">
        <f t="shared" ca="1" si="14"/>
        <v/>
      </c>
      <c r="G20" s="135" t="str">
        <f t="shared" ca="1" si="14"/>
        <v/>
      </c>
      <c r="H20" s="135" t="str">
        <f t="shared" ca="1" si="14"/>
        <v/>
      </c>
      <c r="I20" s="500"/>
      <c r="J20" s="135" t="str">
        <f t="shared" ca="1" si="10"/>
        <v/>
      </c>
      <c r="K20" s="135" t="str">
        <f t="shared" ca="1" si="10"/>
        <v/>
      </c>
      <c r="L20" s="135" t="str">
        <f t="shared" ca="1" si="10"/>
        <v/>
      </c>
      <c r="M20" s="135" t="str">
        <f t="shared" ca="1" si="10"/>
        <v/>
      </c>
      <c r="N20" s="135" t="str">
        <f t="shared" ca="1" si="10"/>
        <v/>
      </c>
      <c r="O20" s="135" t="str">
        <f t="shared" ca="1" si="10"/>
        <v/>
      </c>
      <c r="P20" s="135" t="str">
        <f t="shared" ca="1" si="10"/>
        <v/>
      </c>
      <c r="Q20" s="500"/>
      <c r="R20" s="135" t="str">
        <f t="shared" ca="1" si="11"/>
        <v/>
      </c>
      <c r="S20" s="135" t="str">
        <f t="shared" ca="1" si="11"/>
        <v/>
      </c>
      <c r="T20" s="135" t="str">
        <f t="shared" ca="1" si="11"/>
        <v/>
      </c>
      <c r="U20" s="135" t="str">
        <f t="shared" ca="1" si="11"/>
        <v/>
      </c>
      <c r="V20" s="135" t="str">
        <f t="shared" ca="1" si="11"/>
        <v/>
      </c>
      <c r="W20" s="135" t="str">
        <f t="shared" ca="1" si="11"/>
        <v/>
      </c>
      <c r="X20" s="500"/>
      <c r="Y20" s="135" t="str">
        <f t="shared" ca="1" si="12"/>
        <v/>
      </c>
      <c r="Z20" s="135" t="str">
        <f t="shared" ca="1" si="12"/>
        <v/>
      </c>
      <c r="AA20" s="135" t="str">
        <f t="shared" ca="1" si="12"/>
        <v/>
      </c>
      <c r="AB20" s="135" t="str">
        <f t="shared" ca="1" si="12"/>
        <v/>
      </c>
      <c r="AC20" s="135" t="str">
        <f t="shared" ca="1" si="12"/>
        <v/>
      </c>
      <c r="AD20" s="135" t="str">
        <f t="shared" ca="1" si="12"/>
        <v/>
      </c>
      <c r="AE20" s="135" t="str">
        <f t="shared" ca="1" si="12"/>
        <v/>
      </c>
      <c r="AF20" s="500"/>
      <c r="AG20" s="135" t="str">
        <f t="shared" ca="1" si="13"/>
        <v/>
      </c>
      <c r="AH20" s="135" t="str">
        <f t="shared" ca="1" si="13"/>
        <v/>
      </c>
      <c r="AI20" s="135" t="str">
        <f t="shared" ca="1" si="13"/>
        <v/>
      </c>
      <c r="AJ20" s="135" t="str">
        <f t="shared" ca="1" si="13"/>
        <v/>
      </c>
      <c r="AK20" s="135" t="str">
        <f t="shared" ca="1" si="13"/>
        <v/>
      </c>
      <c r="AL20" s="135" t="str">
        <f t="shared" ca="1" si="13"/>
        <v/>
      </c>
      <c r="AM20" s="135" t="str">
        <f t="shared" ca="1" si="13"/>
        <v/>
      </c>
      <c r="AN20" s="135" t="str">
        <f t="shared" ca="1" si="13"/>
        <v/>
      </c>
      <c r="AO20" s="135" t="str">
        <f t="shared" ca="1" si="13"/>
        <v/>
      </c>
      <c r="AV20" s="60">
        <f>'Répartition des EC 6 Périodes'!$BB$23</f>
        <v>0</v>
      </c>
      <c r="AX20" s="60" t="str">
        <f>IF('Répartition des EC 6 Périodes'!$BC$23&lt;&gt;0,AV20+'Répartition des EC 6 Périodes'!$BC$23,"")</f>
        <v/>
      </c>
      <c r="AZ20" s="60" t="str">
        <f>IF('Répartition des EC 6 Périodes'!$BD$23&lt;&gt;0,AX20+'Répartition des EC 6 Périodes'!$BD$23,"")</f>
        <v/>
      </c>
      <c r="BA20" s="60"/>
      <c r="BB20" s="60" t="str">
        <f>IF('Répartition des EC 6 Périodes'!$BE$23&lt;&gt;0,AZ20+'Répartition des EC 6 Périodes'!$BE$23,"")</f>
        <v/>
      </c>
      <c r="BC20" s="60"/>
      <c r="BD20" s="60" t="str">
        <f>IF('Répartition des EC 6 Périodes'!$BF$23&lt;&gt;0,BB20+'Répartition des EC 6 Périodes'!$BF$23,"")</f>
        <v/>
      </c>
      <c r="BE20" s="60"/>
      <c r="BF20" s="60" t="str">
        <f>IF('Répartition des EC 6 Périodes'!$BG$23&lt;&gt;0,BD20+'Répartition des EC 6 Périodes'!$BG$23,"")</f>
        <v/>
      </c>
      <c r="BI20" s="115" t="s">
        <v>200</v>
      </c>
      <c r="BJ20" s="118" t="str">
        <f ca="1">IFERROR(LEFT(INDIRECT("l(-5)c"&amp;TEXT(46+2*BJ10,"##"),FALSE)&amp;"        ",8),"")</f>
        <v xml:space="preserve">        </v>
      </c>
      <c r="BK20" s="118" t="str">
        <f t="shared" ref="BK20:CS20" ca="1" si="22">IFERROR(LEFT(INDIRECT("l(-5)c"&amp;TEXT(46+2*BK10,"##"),FALSE)&amp;"        ",8),"")</f>
        <v xml:space="preserve">        </v>
      </c>
      <c r="BL20" s="118" t="str">
        <f t="shared" ca="1" si="22"/>
        <v xml:space="preserve">        </v>
      </c>
      <c r="BM20" s="118" t="str">
        <f t="shared" ca="1" si="22"/>
        <v xml:space="preserve">        </v>
      </c>
      <c r="BN20" s="118" t="str">
        <f t="shared" ca="1" si="22"/>
        <v xml:space="preserve">        </v>
      </c>
      <c r="BO20" s="118" t="str">
        <f t="shared" ca="1" si="22"/>
        <v xml:space="preserve">        </v>
      </c>
      <c r="BP20" s="118" t="str">
        <f t="shared" ca="1" si="22"/>
        <v xml:space="preserve">        </v>
      </c>
      <c r="BQ20" s="118" t="str">
        <f t="shared" ca="1" si="22"/>
        <v xml:space="preserve">        </v>
      </c>
      <c r="BR20" s="118" t="str">
        <f t="shared" ca="1" si="22"/>
        <v xml:space="preserve">        </v>
      </c>
      <c r="BS20" s="118" t="str">
        <f t="shared" ca="1" si="22"/>
        <v xml:space="preserve">        </v>
      </c>
      <c r="BT20" s="118" t="str">
        <f t="shared" ca="1" si="22"/>
        <v xml:space="preserve">        </v>
      </c>
      <c r="BU20" s="118" t="str">
        <f t="shared" ca="1" si="22"/>
        <v xml:space="preserve">        </v>
      </c>
      <c r="BV20" s="118" t="str">
        <f t="shared" ca="1" si="22"/>
        <v xml:space="preserve">        </v>
      </c>
      <c r="BW20" s="118" t="str">
        <f t="shared" ca="1" si="22"/>
        <v xml:space="preserve">        </v>
      </c>
      <c r="BX20" s="118" t="str">
        <f t="shared" ca="1" si="22"/>
        <v xml:space="preserve">        </v>
      </c>
      <c r="BY20" s="118" t="str">
        <f t="shared" ca="1" si="22"/>
        <v xml:space="preserve">        </v>
      </c>
      <c r="BZ20" s="118" t="str">
        <f t="shared" ca="1" si="22"/>
        <v xml:space="preserve">        </v>
      </c>
      <c r="CA20" s="118" t="str">
        <f t="shared" ca="1" si="22"/>
        <v xml:space="preserve">        </v>
      </c>
      <c r="CB20" s="118" t="str">
        <f t="shared" ca="1" si="22"/>
        <v xml:space="preserve">        </v>
      </c>
      <c r="CC20" s="118" t="str">
        <f t="shared" ca="1" si="22"/>
        <v xml:space="preserve">        </v>
      </c>
      <c r="CD20" s="118" t="str">
        <f t="shared" ca="1" si="22"/>
        <v xml:space="preserve">        </v>
      </c>
      <c r="CE20" s="118" t="str">
        <f t="shared" ca="1" si="22"/>
        <v xml:space="preserve">        </v>
      </c>
      <c r="CF20" s="118" t="str">
        <f t="shared" ca="1" si="22"/>
        <v xml:space="preserve">        </v>
      </c>
      <c r="CG20" s="118" t="str">
        <f t="shared" ca="1" si="22"/>
        <v xml:space="preserve">        </v>
      </c>
      <c r="CH20" s="118" t="str">
        <f t="shared" ca="1" si="22"/>
        <v xml:space="preserve">        </v>
      </c>
      <c r="CI20" s="118" t="str">
        <f t="shared" ca="1" si="22"/>
        <v xml:space="preserve">        </v>
      </c>
      <c r="CJ20" s="118" t="str">
        <f t="shared" ca="1" si="22"/>
        <v xml:space="preserve">        </v>
      </c>
      <c r="CK20" s="118" t="str">
        <f t="shared" ca="1" si="22"/>
        <v xml:space="preserve">        </v>
      </c>
      <c r="CL20" s="118" t="str">
        <f t="shared" ca="1" si="22"/>
        <v xml:space="preserve">        </v>
      </c>
      <c r="CM20" s="118" t="str">
        <f t="shared" ca="1" si="22"/>
        <v xml:space="preserve">        </v>
      </c>
      <c r="CN20" s="118" t="str">
        <f t="shared" ca="1" si="22"/>
        <v xml:space="preserve">        </v>
      </c>
      <c r="CO20" s="118" t="str">
        <f t="shared" ca="1" si="22"/>
        <v xml:space="preserve">        </v>
      </c>
      <c r="CP20" s="118" t="str">
        <f t="shared" ca="1" si="22"/>
        <v xml:space="preserve">        </v>
      </c>
      <c r="CQ20" s="118" t="str">
        <f t="shared" ca="1" si="22"/>
        <v xml:space="preserve">        </v>
      </c>
      <c r="CR20" s="118" t="str">
        <f t="shared" ca="1" si="22"/>
        <v xml:space="preserve">        </v>
      </c>
      <c r="CS20" s="118" t="str">
        <f t="shared" ca="1" si="22"/>
        <v xml:space="preserve">        </v>
      </c>
    </row>
    <row r="21" spans="1:97" ht="15" customHeight="1" x14ac:dyDescent="0.25">
      <c r="A21" s="497" t="s">
        <v>209</v>
      </c>
      <c r="B21" s="135" t="str">
        <f t="shared" ca="1" si="14"/>
        <v/>
      </c>
      <c r="C21" s="135" t="str">
        <f t="shared" ca="1" si="14"/>
        <v/>
      </c>
      <c r="D21" s="135" t="str">
        <f t="shared" ca="1" si="14"/>
        <v/>
      </c>
      <c r="E21" s="135" t="str">
        <f t="shared" ca="1" si="14"/>
        <v/>
      </c>
      <c r="F21" s="135" t="str">
        <f t="shared" ca="1" si="14"/>
        <v/>
      </c>
      <c r="G21" s="135" t="str">
        <f t="shared" ca="1" si="14"/>
        <v/>
      </c>
      <c r="H21" s="135" t="str">
        <f t="shared" ca="1" si="14"/>
        <v/>
      </c>
      <c r="I21" s="500"/>
      <c r="J21" s="135" t="str">
        <f t="shared" ca="1" si="10"/>
        <v/>
      </c>
      <c r="K21" s="135" t="str">
        <f t="shared" ca="1" si="10"/>
        <v/>
      </c>
      <c r="L21" s="135" t="str">
        <f t="shared" ca="1" si="10"/>
        <v/>
      </c>
      <c r="M21" s="135" t="str">
        <f t="shared" ca="1" si="10"/>
        <v/>
      </c>
      <c r="N21" s="135" t="str">
        <f t="shared" ca="1" si="10"/>
        <v/>
      </c>
      <c r="O21" s="135" t="str">
        <f t="shared" ca="1" si="10"/>
        <v/>
      </c>
      <c r="P21" s="135" t="str">
        <f t="shared" ca="1" si="10"/>
        <v/>
      </c>
      <c r="Q21" s="500"/>
      <c r="R21" s="135" t="str">
        <f t="shared" ca="1" si="11"/>
        <v/>
      </c>
      <c r="S21" s="135" t="str">
        <f t="shared" ca="1" si="11"/>
        <v/>
      </c>
      <c r="T21" s="135" t="str">
        <f t="shared" ca="1" si="11"/>
        <v/>
      </c>
      <c r="U21" s="135" t="str">
        <f t="shared" ca="1" si="11"/>
        <v/>
      </c>
      <c r="V21" s="135" t="str">
        <f t="shared" ca="1" si="11"/>
        <v/>
      </c>
      <c r="W21" s="135" t="str">
        <f t="shared" ca="1" si="11"/>
        <v/>
      </c>
      <c r="X21" s="500"/>
      <c r="Y21" s="135" t="str">
        <f t="shared" ca="1" si="12"/>
        <v/>
      </c>
      <c r="Z21" s="135" t="str">
        <f t="shared" ca="1" si="12"/>
        <v/>
      </c>
      <c r="AA21" s="135" t="str">
        <f t="shared" ca="1" si="12"/>
        <v/>
      </c>
      <c r="AB21" s="135" t="str">
        <f t="shared" ca="1" si="12"/>
        <v/>
      </c>
      <c r="AC21" s="135" t="str">
        <f t="shared" ca="1" si="12"/>
        <v/>
      </c>
      <c r="AD21" s="135" t="str">
        <f t="shared" ca="1" si="12"/>
        <v/>
      </c>
      <c r="AE21" s="135" t="str">
        <f t="shared" ca="1" si="12"/>
        <v/>
      </c>
      <c r="AF21" s="500"/>
      <c r="AG21" s="135" t="str">
        <f t="shared" ca="1" si="13"/>
        <v/>
      </c>
      <c r="AH21" s="135" t="str">
        <f t="shared" ca="1" si="13"/>
        <v/>
      </c>
      <c r="AI21" s="135" t="str">
        <f t="shared" ca="1" si="13"/>
        <v/>
      </c>
      <c r="AJ21" s="135" t="str">
        <f t="shared" ca="1" si="13"/>
        <v/>
      </c>
      <c r="AK21" s="135" t="str">
        <f t="shared" ca="1" si="13"/>
        <v/>
      </c>
      <c r="AL21" s="135" t="str">
        <f t="shared" ca="1" si="13"/>
        <v/>
      </c>
      <c r="AM21" s="135" t="str">
        <f t="shared" ca="1" si="13"/>
        <v/>
      </c>
      <c r="AN21" s="135" t="str">
        <f t="shared" ca="1" si="13"/>
        <v/>
      </c>
      <c r="AO21" s="135" t="str">
        <f t="shared" ca="1" si="13"/>
        <v/>
      </c>
      <c r="AU21" s="59">
        <f>'Répartition des EC 6 Périodes'!$BH$23*2</f>
        <v>2</v>
      </c>
      <c r="AV21" s="60" t="str">
        <f>IF(AND(AV20&lt;&gt;0,AU21&lt;&gt;0),'Répartition des EC 6 Périodes'!$BN$23,"")</f>
        <v/>
      </c>
      <c r="AW21" s="59">
        <f>'Répartition des EC 6 Périodes'!$BI$23*2</f>
        <v>2</v>
      </c>
      <c r="AX21" s="60">
        <f>IF(AND(AX20&lt;&gt;0,AW21&lt;&gt;0),'Répartition des EC 6 Périodes'!$BO$23,"")</f>
        <v>0</v>
      </c>
      <c r="AY21" s="59">
        <f>'Répartition des EC 6 Périodes'!$BJ$23*2</f>
        <v>2</v>
      </c>
      <c r="AZ21" s="60">
        <f>IF(AND(AZ20&lt;&gt;0,AY21&lt;&gt;0),'Répartition des EC 6 Périodes'!$BP$23,"")</f>
        <v>0</v>
      </c>
      <c r="BA21" s="59">
        <f>'Répartition des EC 6 Périodes'!$BK$23*2</f>
        <v>2</v>
      </c>
      <c r="BB21" s="60">
        <f>IF(AND(BB20&lt;&gt;0,BA21&lt;&gt;0),'Répartition des EC 6 Périodes'!$BQ$23,"")</f>
        <v>0</v>
      </c>
      <c r="BC21" s="59">
        <f>'Répartition des EC 6 Périodes'!$BL$23*2</f>
        <v>2</v>
      </c>
      <c r="BD21" s="60">
        <f>IF(AND(BD20&lt;&gt;0,BC21&lt;&gt;0),'Répartition des EC 6 Périodes'!$BR$23,"")</f>
        <v>0</v>
      </c>
      <c r="BE21" s="59">
        <f>'Répartition des EC 6 Périodes'!$BM$23*2</f>
        <v>2</v>
      </c>
      <c r="BF21" s="60">
        <f>IF(AND(BF20&lt;&gt;0,BE21&lt;&gt;0),'Répartition des EC 6 Périodes'!$BS$23,"")</f>
        <v>0</v>
      </c>
      <c r="BJ21" s="118" t="str">
        <f ca="1">IFERROR(IF(ROW()-19&lt;=INDIRECT("l15c"&amp;TEXT(45+2*BJ$10,"##"),FALSE),BJ20,""),"")</f>
        <v xml:space="preserve">        </v>
      </c>
      <c r="BK21" s="118" t="str">
        <f t="shared" ref="BK21:CS27" ca="1" si="23">IFERROR(IF(ROW()-19&lt;=INDIRECT("l15c"&amp;TEXT(45+2*BK$10,"##"),FALSE),BK20,""),"")</f>
        <v xml:space="preserve">        </v>
      </c>
      <c r="BL21" s="118" t="str">
        <f t="shared" ca="1" si="23"/>
        <v xml:space="preserve">        </v>
      </c>
      <c r="BM21" s="118" t="str">
        <f t="shared" ca="1" si="23"/>
        <v xml:space="preserve">        </v>
      </c>
      <c r="BN21" s="118" t="str">
        <f t="shared" ca="1" si="23"/>
        <v xml:space="preserve">        </v>
      </c>
      <c r="BO21" s="118" t="str">
        <f t="shared" ca="1" si="23"/>
        <v xml:space="preserve">        </v>
      </c>
      <c r="BP21" s="118" t="str">
        <f t="shared" ca="1" si="23"/>
        <v xml:space="preserve">        </v>
      </c>
      <c r="BQ21" s="118" t="str">
        <f t="shared" ca="1" si="23"/>
        <v xml:space="preserve">        </v>
      </c>
      <c r="BR21" s="118" t="str">
        <f t="shared" ca="1" si="23"/>
        <v xml:space="preserve">        </v>
      </c>
      <c r="BS21" s="118" t="str">
        <f t="shared" ca="1" si="23"/>
        <v xml:space="preserve">        </v>
      </c>
      <c r="BT21" s="118" t="str">
        <f t="shared" ca="1" si="23"/>
        <v xml:space="preserve">        </v>
      </c>
      <c r="BU21" s="118" t="str">
        <f t="shared" ca="1" si="23"/>
        <v xml:space="preserve">        </v>
      </c>
      <c r="BV21" s="118" t="str">
        <f t="shared" ca="1" si="23"/>
        <v xml:space="preserve">        </v>
      </c>
      <c r="BW21" s="118" t="str">
        <f t="shared" ca="1" si="23"/>
        <v xml:space="preserve">        </v>
      </c>
      <c r="BX21" s="118" t="str">
        <f t="shared" ca="1" si="23"/>
        <v xml:space="preserve">        </v>
      </c>
      <c r="BY21" s="118" t="str">
        <f t="shared" ca="1" si="23"/>
        <v xml:space="preserve">        </v>
      </c>
      <c r="BZ21" s="118" t="str">
        <f t="shared" ca="1" si="23"/>
        <v xml:space="preserve">        </v>
      </c>
      <c r="CA21" s="118" t="str">
        <f t="shared" ca="1" si="23"/>
        <v xml:space="preserve">        </v>
      </c>
      <c r="CB21" s="118" t="str">
        <f t="shared" ca="1" si="23"/>
        <v xml:space="preserve">        </v>
      </c>
      <c r="CC21" s="118" t="str">
        <f t="shared" ca="1" si="23"/>
        <v xml:space="preserve">        </v>
      </c>
      <c r="CD21" s="118" t="str">
        <f t="shared" ca="1" si="23"/>
        <v xml:space="preserve">        </v>
      </c>
      <c r="CE21" s="118" t="str">
        <f t="shared" ca="1" si="23"/>
        <v xml:space="preserve">        </v>
      </c>
      <c r="CF21" s="118" t="str">
        <f t="shared" ca="1" si="23"/>
        <v xml:space="preserve">        </v>
      </c>
      <c r="CG21" s="118" t="str">
        <f t="shared" ca="1" si="23"/>
        <v xml:space="preserve">        </v>
      </c>
      <c r="CH21" s="118" t="str">
        <f t="shared" ca="1" si="23"/>
        <v xml:space="preserve">        </v>
      </c>
      <c r="CI21" s="118" t="str">
        <f t="shared" ca="1" si="23"/>
        <v xml:space="preserve">        </v>
      </c>
      <c r="CJ21" s="118" t="str">
        <f t="shared" ca="1" si="23"/>
        <v xml:space="preserve">        </v>
      </c>
      <c r="CK21" s="118" t="str">
        <f t="shared" ca="1" si="23"/>
        <v xml:space="preserve">        </v>
      </c>
      <c r="CL21" s="118" t="str">
        <f t="shared" ca="1" si="23"/>
        <v xml:space="preserve">        </v>
      </c>
      <c r="CM21" s="118" t="str">
        <f t="shared" ca="1" si="23"/>
        <v xml:space="preserve">        </v>
      </c>
      <c r="CN21" s="118" t="str">
        <f t="shared" ca="1" si="23"/>
        <v xml:space="preserve">        </v>
      </c>
      <c r="CO21" s="118" t="str">
        <f t="shared" ca="1" si="23"/>
        <v xml:space="preserve">        </v>
      </c>
      <c r="CP21" s="118" t="str">
        <f t="shared" ca="1" si="23"/>
        <v xml:space="preserve">        </v>
      </c>
      <c r="CQ21" s="118" t="str">
        <f t="shared" ca="1" si="23"/>
        <v xml:space="preserve">        </v>
      </c>
      <c r="CR21" s="118" t="str">
        <f t="shared" ca="1" si="23"/>
        <v xml:space="preserve">        </v>
      </c>
      <c r="CS21" s="118" t="str">
        <f t="shared" ca="1" si="23"/>
        <v xml:space="preserve">        </v>
      </c>
    </row>
    <row r="22" spans="1:97" ht="15" customHeight="1" x14ac:dyDescent="0.25">
      <c r="A22" s="498"/>
      <c r="B22" s="135" t="str">
        <f t="shared" ca="1" si="14"/>
        <v/>
      </c>
      <c r="C22" s="135" t="str">
        <f t="shared" ca="1" si="14"/>
        <v/>
      </c>
      <c r="D22" s="135" t="str">
        <f t="shared" ca="1" si="14"/>
        <v/>
      </c>
      <c r="E22" s="135" t="str">
        <f t="shared" ca="1" si="14"/>
        <v/>
      </c>
      <c r="F22" s="135" t="str">
        <f t="shared" ca="1" si="14"/>
        <v/>
      </c>
      <c r="G22" s="135" t="str">
        <f t="shared" ca="1" si="14"/>
        <v/>
      </c>
      <c r="H22" s="135" t="str">
        <f t="shared" ca="1" si="14"/>
        <v/>
      </c>
      <c r="I22" s="500"/>
      <c r="J22" s="135" t="str">
        <f t="shared" ca="1" si="10"/>
        <v/>
      </c>
      <c r="K22" s="135" t="str">
        <f t="shared" ca="1" si="10"/>
        <v/>
      </c>
      <c r="L22" s="135" t="str">
        <f t="shared" ca="1" si="10"/>
        <v/>
      </c>
      <c r="M22" s="135" t="str">
        <f t="shared" ca="1" si="10"/>
        <v/>
      </c>
      <c r="N22" s="135" t="str">
        <f t="shared" ca="1" si="10"/>
        <v/>
      </c>
      <c r="O22" s="135" t="str">
        <f t="shared" ca="1" si="10"/>
        <v/>
      </c>
      <c r="P22" s="135" t="str">
        <f t="shared" ca="1" si="10"/>
        <v/>
      </c>
      <c r="Q22" s="500"/>
      <c r="R22" s="135" t="str">
        <f t="shared" ca="1" si="11"/>
        <v/>
      </c>
      <c r="S22" s="135" t="str">
        <f t="shared" ca="1" si="11"/>
        <v/>
      </c>
      <c r="T22" s="135" t="str">
        <f t="shared" ca="1" si="11"/>
        <v/>
      </c>
      <c r="U22" s="135" t="str">
        <f t="shared" ca="1" si="11"/>
        <v/>
      </c>
      <c r="V22" s="135" t="str">
        <f t="shared" ca="1" si="11"/>
        <v/>
      </c>
      <c r="W22" s="135" t="str">
        <f t="shared" ca="1" si="11"/>
        <v/>
      </c>
      <c r="X22" s="500"/>
      <c r="Y22" s="135" t="str">
        <f t="shared" ca="1" si="12"/>
        <v/>
      </c>
      <c r="Z22" s="135" t="str">
        <f t="shared" ca="1" si="12"/>
        <v/>
      </c>
      <c r="AA22" s="135" t="str">
        <f t="shared" ca="1" si="12"/>
        <v/>
      </c>
      <c r="AB22" s="135" t="str">
        <f t="shared" ca="1" si="12"/>
        <v/>
      </c>
      <c r="AC22" s="135" t="str">
        <f t="shared" ca="1" si="12"/>
        <v/>
      </c>
      <c r="AD22" s="135" t="str">
        <f t="shared" ca="1" si="12"/>
        <v/>
      </c>
      <c r="AE22" s="135" t="str">
        <f t="shared" ca="1" si="12"/>
        <v/>
      </c>
      <c r="AF22" s="500"/>
      <c r="AG22" s="135" t="str">
        <f t="shared" ca="1" si="13"/>
        <v/>
      </c>
      <c r="AH22" s="135" t="str">
        <f t="shared" ca="1" si="13"/>
        <v/>
      </c>
      <c r="AI22" s="135" t="str">
        <f t="shared" ca="1" si="13"/>
        <v/>
      </c>
      <c r="AJ22" s="135" t="str">
        <f t="shared" ca="1" si="13"/>
        <v/>
      </c>
      <c r="AK22" s="135" t="str">
        <f t="shared" ca="1" si="13"/>
        <v/>
      </c>
      <c r="AL22" s="135" t="str">
        <f t="shared" ca="1" si="13"/>
        <v/>
      </c>
      <c r="AM22" s="135" t="str">
        <f t="shared" ca="1" si="13"/>
        <v/>
      </c>
      <c r="AN22" s="135" t="str">
        <f t="shared" ca="1" si="13"/>
        <v/>
      </c>
      <c r="AO22" s="135" t="str">
        <f t="shared" ca="1" si="13"/>
        <v/>
      </c>
      <c r="BJ22" s="118" t="str">
        <f t="shared" ref="BJ22:BJ27" ca="1" si="24">IFERROR(IF(ROW()-19&lt;=INDIRECT("l15c"&amp;TEXT(45+2*BJ$10,"##"),FALSE),BJ21,""),"")</f>
        <v/>
      </c>
      <c r="BK22" s="118" t="str">
        <f t="shared" ca="1" si="23"/>
        <v/>
      </c>
      <c r="BL22" s="118" t="str">
        <f t="shared" ca="1" si="23"/>
        <v/>
      </c>
      <c r="BM22" s="118" t="str">
        <f t="shared" ca="1" si="23"/>
        <v/>
      </c>
      <c r="BN22" s="118" t="str">
        <f t="shared" ca="1" si="23"/>
        <v/>
      </c>
      <c r="BO22" s="118" t="str">
        <f t="shared" ca="1" si="23"/>
        <v/>
      </c>
      <c r="BP22" s="118" t="str">
        <f t="shared" ca="1" si="23"/>
        <v/>
      </c>
      <c r="BQ22" s="118" t="str">
        <f t="shared" ca="1" si="23"/>
        <v/>
      </c>
      <c r="BR22" s="118" t="str">
        <f t="shared" ca="1" si="23"/>
        <v/>
      </c>
      <c r="BS22" s="118" t="str">
        <f t="shared" ca="1" si="23"/>
        <v/>
      </c>
      <c r="BT22" s="118" t="str">
        <f t="shared" ca="1" si="23"/>
        <v/>
      </c>
      <c r="BU22" s="118" t="str">
        <f t="shared" ca="1" si="23"/>
        <v/>
      </c>
      <c r="BV22" s="118" t="str">
        <f t="shared" ca="1" si="23"/>
        <v/>
      </c>
      <c r="BW22" s="118" t="str">
        <f t="shared" ca="1" si="23"/>
        <v/>
      </c>
      <c r="BX22" s="118" t="str">
        <f t="shared" ca="1" si="23"/>
        <v/>
      </c>
      <c r="BY22" s="118" t="str">
        <f t="shared" ca="1" si="23"/>
        <v/>
      </c>
      <c r="BZ22" s="118" t="str">
        <f t="shared" ca="1" si="23"/>
        <v/>
      </c>
      <c r="CA22" s="118" t="str">
        <f t="shared" ca="1" si="23"/>
        <v/>
      </c>
      <c r="CB22" s="118" t="str">
        <f t="shared" ca="1" si="23"/>
        <v/>
      </c>
      <c r="CC22" s="118" t="str">
        <f t="shared" ca="1" si="23"/>
        <v/>
      </c>
      <c r="CD22" s="118" t="str">
        <f t="shared" ca="1" si="23"/>
        <v/>
      </c>
      <c r="CE22" s="118" t="str">
        <f t="shared" ca="1" si="23"/>
        <v/>
      </c>
      <c r="CF22" s="118" t="str">
        <f t="shared" ca="1" si="23"/>
        <v/>
      </c>
      <c r="CG22" s="118" t="str">
        <f t="shared" ca="1" si="23"/>
        <v/>
      </c>
      <c r="CH22" s="118" t="str">
        <f t="shared" ca="1" si="23"/>
        <v/>
      </c>
      <c r="CI22" s="118" t="str">
        <f t="shared" ca="1" si="23"/>
        <v/>
      </c>
      <c r="CJ22" s="118" t="str">
        <f t="shared" ca="1" si="23"/>
        <v/>
      </c>
      <c r="CK22" s="118" t="str">
        <f t="shared" ca="1" si="23"/>
        <v/>
      </c>
      <c r="CL22" s="118" t="str">
        <f t="shared" ca="1" si="23"/>
        <v/>
      </c>
      <c r="CM22" s="118" t="str">
        <f t="shared" ca="1" si="23"/>
        <v/>
      </c>
      <c r="CN22" s="118" t="str">
        <f t="shared" ca="1" si="23"/>
        <v/>
      </c>
      <c r="CO22" s="118" t="str">
        <f t="shared" ca="1" si="23"/>
        <v/>
      </c>
      <c r="CP22" s="118" t="str">
        <f t="shared" ca="1" si="23"/>
        <v/>
      </c>
      <c r="CQ22" s="118" t="str">
        <f t="shared" ca="1" si="23"/>
        <v/>
      </c>
      <c r="CR22" s="118" t="str">
        <f t="shared" ca="1" si="23"/>
        <v/>
      </c>
      <c r="CS22" s="118" t="str">
        <f t="shared" ca="1" si="23"/>
        <v/>
      </c>
    </row>
    <row r="23" spans="1:97" s="116" customFormat="1" ht="15" customHeight="1" x14ac:dyDescent="0.25">
      <c r="A23" s="497" t="s">
        <v>210</v>
      </c>
      <c r="B23" s="135" t="str">
        <f t="shared" ca="1" si="14"/>
        <v/>
      </c>
      <c r="C23" s="135" t="str">
        <f t="shared" ca="1" si="14"/>
        <v/>
      </c>
      <c r="D23" s="135" t="str">
        <f t="shared" ca="1" si="14"/>
        <v/>
      </c>
      <c r="E23" s="135" t="str">
        <f t="shared" ca="1" si="14"/>
        <v/>
      </c>
      <c r="F23" s="135" t="str">
        <f t="shared" ca="1" si="14"/>
        <v/>
      </c>
      <c r="G23" s="135" t="str">
        <f t="shared" ca="1" si="14"/>
        <v/>
      </c>
      <c r="H23" s="135" t="str">
        <f t="shared" ca="1" si="14"/>
        <v/>
      </c>
      <c r="I23" s="500"/>
      <c r="J23" s="135" t="str">
        <f t="shared" ca="1" si="10"/>
        <v/>
      </c>
      <c r="K23" s="135" t="str">
        <f t="shared" ca="1" si="10"/>
        <v/>
      </c>
      <c r="L23" s="135" t="str">
        <f t="shared" ca="1" si="10"/>
        <v/>
      </c>
      <c r="M23" s="135" t="str">
        <f t="shared" ca="1" si="10"/>
        <v/>
      </c>
      <c r="N23" s="135" t="str">
        <f t="shared" ca="1" si="10"/>
        <v/>
      </c>
      <c r="O23" s="135" t="str">
        <f t="shared" ca="1" si="10"/>
        <v/>
      </c>
      <c r="P23" s="135" t="str">
        <f t="shared" ca="1" si="10"/>
        <v/>
      </c>
      <c r="Q23" s="500"/>
      <c r="R23" s="135" t="str">
        <f t="shared" ca="1" si="11"/>
        <v/>
      </c>
      <c r="S23" s="135" t="str">
        <f t="shared" ca="1" si="11"/>
        <v/>
      </c>
      <c r="T23" s="135" t="str">
        <f t="shared" ca="1" si="11"/>
        <v/>
      </c>
      <c r="U23" s="135" t="str">
        <f t="shared" ca="1" si="11"/>
        <v/>
      </c>
      <c r="V23" s="135" t="str">
        <f t="shared" ca="1" si="11"/>
        <v/>
      </c>
      <c r="W23" s="135" t="str">
        <f t="shared" ca="1" si="11"/>
        <v/>
      </c>
      <c r="X23" s="500"/>
      <c r="Y23" s="135" t="str">
        <f t="shared" ca="1" si="12"/>
        <v/>
      </c>
      <c r="Z23" s="135" t="str">
        <f t="shared" ca="1" si="12"/>
        <v/>
      </c>
      <c r="AA23" s="135" t="str">
        <f t="shared" ca="1" si="12"/>
        <v/>
      </c>
      <c r="AB23" s="135" t="str">
        <f t="shared" ca="1" si="12"/>
        <v/>
      </c>
      <c r="AC23" s="135" t="str">
        <f t="shared" ca="1" si="12"/>
        <v/>
      </c>
      <c r="AD23" s="135" t="str">
        <f t="shared" ca="1" si="12"/>
        <v/>
      </c>
      <c r="AE23" s="135" t="str">
        <f t="shared" ca="1" si="12"/>
        <v/>
      </c>
      <c r="AF23" s="500"/>
      <c r="AG23" s="135" t="str">
        <f t="shared" ca="1" si="13"/>
        <v/>
      </c>
      <c r="AH23" s="135" t="str">
        <f t="shared" ca="1" si="13"/>
        <v/>
      </c>
      <c r="AI23" s="135" t="str">
        <f t="shared" ca="1" si="13"/>
        <v/>
      </c>
      <c r="AJ23" s="135" t="str">
        <f t="shared" ca="1" si="13"/>
        <v/>
      </c>
      <c r="AK23" s="135" t="str">
        <f t="shared" ca="1" si="13"/>
        <v/>
      </c>
      <c r="AL23" s="135" t="str">
        <f t="shared" ca="1" si="13"/>
        <v/>
      </c>
      <c r="AM23" s="135" t="str">
        <f t="shared" ca="1" si="13"/>
        <v/>
      </c>
      <c r="AN23" s="135" t="str">
        <f t="shared" ca="1" si="13"/>
        <v/>
      </c>
      <c r="AO23" s="135" t="str">
        <f t="shared" ca="1" si="13"/>
        <v/>
      </c>
      <c r="AT23" s="117"/>
      <c r="AU23" s="117"/>
      <c r="AV23" s="117"/>
      <c r="AW23" s="117"/>
      <c r="AX23" s="117"/>
      <c r="AY23" s="117"/>
      <c r="BI23" s="117"/>
      <c r="BJ23" s="118" t="str">
        <f t="shared" ca="1" si="24"/>
        <v/>
      </c>
      <c r="BK23" s="118" t="str">
        <f t="shared" ca="1" si="23"/>
        <v/>
      </c>
      <c r="BL23" s="118" t="str">
        <f t="shared" ca="1" si="23"/>
        <v/>
      </c>
      <c r="BM23" s="118" t="str">
        <f t="shared" ca="1" si="23"/>
        <v/>
      </c>
      <c r="BN23" s="118" t="str">
        <f t="shared" ca="1" si="23"/>
        <v/>
      </c>
      <c r="BO23" s="118" t="str">
        <f t="shared" ca="1" si="23"/>
        <v/>
      </c>
      <c r="BP23" s="118" t="str">
        <f t="shared" ca="1" si="23"/>
        <v/>
      </c>
      <c r="BQ23" s="118" t="str">
        <f t="shared" ca="1" si="23"/>
        <v/>
      </c>
      <c r="BR23" s="118" t="str">
        <f t="shared" ca="1" si="23"/>
        <v/>
      </c>
      <c r="BS23" s="118" t="str">
        <f t="shared" ca="1" si="23"/>
        <v/>
      </c>
      <c r="BT23" s="118" t="str">
        <f t="shared" ca="1" si="23"/>
        <v/>
      </c>
      <c r="BU23" s="118" t="str">
        <f t="shared" ca="1" si="23"/>
        <v/>
      </c>
      <c r="BV23" s="118" t="str">
        <f t="shared" ca="1" si="23"/>
        <v/>
      </c>
      <c r="BW23" s="118" t="str">
        <f t="shared" ca="1" si="23"/>
        <v/>
      </c>
      <c r="BX23" s="118" t="str">
        <f t="shared" ca="1" si="23"/>
        <v/>
      </c>
      <c r="BY23" s="118" t="str">
        <f t="shared" ca="1" si="23"/>
        <v/>
      </c>
      <c r="BZ23" s="118" t="str">
        <f t="shared" ca="1" si="23"/>
        <v/>
      </c>
      <c r="CA23" s="118" t="str">
        <f t="shared" ca="1" si="23"/>
        <v/>
      </c>
      <c r="CB23" s="118" t="str">
        <f t="shared" ca="1" si="23"/>
        <v/>
      </c>
      <c r="CC23" s="118" t="str">
        <f t="shared" ca="1" si="23"/>
        <v/>
      </c>
      <c r="CD23" s="118" t="str">
        <f t="shared" ca="1" si="23"/>
        <v/>
      </c>
      <c r="CE23" s="118" t="str">
        <f t="shared" ca="1" si="23"/>
        <v/>
      </c>
      <c r="CF23" s="118" t="str">
        <f t="shared" ca="1" si="23"/>
        <v/>
      </c>
      <c r="CG23" s="118" t="str">
        <f t="shared" ca="1" si="23"/>
        <v/>
      </c>
      <c r="CH23" s="118" t="str">
        <f t="shared" ca="1" si="23"/>
        <v/>
      </c>
      <c r="CI23" s="118" t="str">
        <f t="shared" ca="1" si="23"/>
        <v/>
      </c>
      <c r="CJ23" s="118" t="str">
        <f t="shared" ca="1" si="23"/>
        <v/>
      </c>
      <c r="CK23" s="118" t="str">
        <f t="shared" ca="1" si="23"/>
        <v/>
      </c>
      <c r="CL23" s="118" t="str">
        <f t="shared" ca="1" si="23"/>
        <v/>
      </c>
      <c r="CM23" s="118" t="str">
        <f t="shared" ca="1" si="23"/>
        <v/>
      </c>
      <c r="CN23" s="118" t="str">
        <f t="shared" ca="1" si="23"/>
        <v/>
      </c>
      <c r="CO23" s="118" t="str">
        <f t="shared" ca="1" si="23"/>
        <v/>
      </c>
      <c r="CP23" s="118" t="str">
        <f t="shared" ca="1" si="23"/>
        <v/>
      </c>
      <c r="CQ23" s="118" t="str">
        <f t="shared" ca="1" si="23"/>
        <v/>
      </c>
      <c r="CR23" s="118" t="str">
        <f t="shared" ca="1" si="23"/>
        <v/>
      </c>
      <c r="CS23" s="118" t="str">
        <f t="shared" ca="1" si="23"/>
        <v/>
      </c>
    </row>
    <row r="24" spans="1:97" ht="15" customHeight="1" x14ac:dyDescent="0.25">
      <c r="A24" s="498"/>
      <c r="B24" s="135" t="str">
        <f t="shared" ca="1" si="14"/>
        <v/>
      </c>
      <c r="C24" s="135" t="str">
        <f t="shared" ca="1" si="14"/>
        <v/>
      </c>
      <c r="D24" s="135" t="str">
        <f t="shared" ca="1" si="14"/>
        <v/>
      </c>
      <c r="E24" s="135" t="str">
        <f t="shared" ca="1" si="14"/>
        <v/>
      </c>
      <c r="F24" s="135" t="str">
        <f t="shared" ca="1" si="14"/>
        <v/>
      </c>
      <c r="G24" s="135" t="str">
        <f t="shared" ca="1" si="14"/>
        <v/>
      </c>
      <c r="H24" s="135" t="str">
        <f t="shared" ca="1" si="14"/>
        <v/>
      </c>
      <c r="I24" s="500"/>
      <c r="J24" s="135" t="str">
        <f t="shared" ca="1" si="10"/>
        <v/>
      </c>
      <c r="K24" s="135" t="str">
        <f t="shared" ca="1" si="10"/>
        <v/>
      </c>
      <c r="L24" s="135" t="str">
        <f t="shared" ca="1" si="10"/>
        <v/>
      </c>
      <c r="M24" s="135" t="str">
        <f t="shared" ca="1" si="10"/>
        <v/>
      </c>
      <c r="N24" s="135" t="str">
        <f t="shared" ca="1" si="10"/>
        <v/>
      </c>
      <c r="O24" s="135" t="str">
        <f t="shared" ca="1" si="10"/>
        <v/>
      </c>
      <c r="P24" s="135" t="str">
        <f t="shared" ca="1" si="10"/>
        <v/>
      </c>
      <c r="Q24" s="500"/>
      <c r="R24" s="135" t="str">
        <f t="shared" ca="1" si="11"/>
        <v/>
      </c>
      <c r="S24" s="135" t="str">
        <f t="shared" ca="1" si="11"/>
        <v/>
      </c>
      <c r="T24" s="135" t="str">
        <f t="shared" ca="1" si="11"/>
        <v/>
      </c>
      <c r="U24" s="135" t="str">
        <f t="shared" ca="1" si="11"/>
        <v/>
      </c>
      <c r="V24" s="135" t="str">
        <f t="shared" ca="1" si="11"/>
        <v/>
      </c>
      <c r="W24" s="135" t="str">
        <f t="shared" ca="1" si="11"/>
        <v/>
      </c>
      <c r="X24" s="500"/>
      <c r="Y24" s="135" t="str">
        <f t="shared" ca="1" si="12"/>
        <v/>
      </c>
      <c r="Z24" s="135" t="str">
        <f t="shared" ca="1" si="12"/>
        <v/>
      </c>
      <c r="AA24" s="135" t="str">
        <f t="shared" ca="1" si="12"/>
        <v/>
      </c>
      <c r="AB24" s="135" t="str">
        <f t="shared" ca="1" si="12"/>
        <v/>
      </c>
      <c r="AC24" s="135" t="str">
        <f t="shared" ca="1" si="12"/>
        <v/>
      </c>
      <c r="AD24" s="135" t="str">
        <f t="shared" ca="1" si="12"/>
        <v/>
      </c>
      <c r="AE24" s="135" t="str">
        <f t="shared" ca="1" si="12"/>
        <v/>
      </c>
      <c r="AF24" s="500"/>
      <c r="AG24" s="135" t="str">
        <f t="shared" ca="1" si="13"/>
        <v/>
      </c>
      <c r="AH24" s="135" t="str">
        <f t="shared" ca="1" si="13"/>
        <v/>
      </c>
      <c r="AI24" s="135" t="str">
        <f t="shared" ca="1" si="13"/>
        <v/>
      </c>
      <c r="AJ24" s="135" t="str">
        <f t="shared" ca="1" si="13"/>
        <v/>
      </c>
      <c r="AK24" s="135" t="str">
        <f t="shared" ca="1" si="13"/>
        <v/>
      </c>
      <c r="AL24" s="135" t="str">
        <f t="shared" ca="1" si="13"/>
        <v/>
      </c>
      <c r="AM24" s="135" t="str">
        <f t="shared" ca="1" si="13"/>
        <v/>
      </c>
      <c r="AN24" s="135" t="str">
        <f t="shared" ca="1" si="13"/>
        <v/>
      </c>
      <c r="AO24" s="135" t="str">
        <f t="shared" ca="1" si="13"/>
        <v/>
      </c>
      <c r="BJ24" s="118" t="str">
        <f t="shared" ca="1" si="24"/>
        <v/>
      </c>
      <c r="BK24" s="118" t="str">
        <f t="shared" ca="1" si="23"/>
        <v/>
      </c>
      <c r="BL24" s="118" t="str">
        <f t="shared" ca="1" si="23"/>
        <v/>
      </c>
      <c r="BM24" s="118" t="str">
        <f t="shared" ca="1" si="23"/>
        <v/>
      </c>
      <c r="BN24" s="118" t="str">
        <f t="shared" ca="1" si="23"/>
        <v/>
      </c>
      <c r="BO24" s="118" t="str">
        <f t="shared" ca="1" si="23"/>
        <v/>
      </c>
      <c r="BP24" s="118" t="str">
        <f t="shared" ca="1" si="23"/>
        <v/>
      </c>
      <c r="BQ24" s="118" t="str">
        <f t="shared" ca="1" si="23"/>
        <v/>
      </c>
      <c r="BR24" s="118" t="str">
        <f t="shared" ca="1" si="23"/>
        <v/>
      </c>
      <c r="BS24" s="118" t="str">
        <f t="shared" ca="1" si="23"/>
        <v/>
      </c>
      <c r="BT24" s="118" t="str">
        <f t="shared" ca="1" si="23"/>
        <v/>
      </c>
      <c r="BU24" s="118" t="str">
        <f t="shared" ca="1" si="23"/>
        <v/>
      </c>
      <c r="BV24" s="118" t="str">
        <f t="shared" ca="1" si="23"/>
        <v/>
      </c>
      <c r="BW24" s="118" t="str">
        <f t="shared" ca="1" si="23"/>
        <v/>
      </c>
      <c r="BX24" s="118" t="str">
        <f t="shared" ca="1" si="23"/>
        <v/>
      </c>
      <c r="BY24" s="118" t="str">
        <f t="shared" ca="1" si="23"/>
        <v/>
      </c>
      <c r="BZ24" s="118" t="str">
        <f t="shared" ca="1" si="23"/>
        <v/>
      </c>
      <c r="CA24" s="118" t="str">
        <f t="shared" ca="1" si="23"/>
        <v/>
      </c>
      <c r="CB24" s="118" t="str">
        <f t="shared" ca="1" si="23"/>
        <v/>
      </c>
      <c r="CC24" s="118" t="str">
        <f t="shared" ca="1" si="23"/>
        <v/>
      </c>
      <c r="CD24" s="118" t="str">
        <f t="shared" ca="1" si="23"/>
        <v/>
      </c>
      <c r="CE24" s="118" t="str">
        <f t="shared" ca="1" si="23"/>
        <v/>
      </c>
      <c r="CF24" s="118" t="str">
        <f t="shared" ca="1" si="23"/>
        <v/>
      </c>
      <c r="CG24" s="118" t="str">
        <f t="shared" ca="1" si="23"/>
        <v/>
      </c>
      <c r="CH24" s="118" t="str">
        <f t="shared" ca="1" si="23"/>
        <v/>
      </c>
      <c r="CI24" s="118" t="str">
        <f t="shared" ca="1" si="23"/>
        <v/>
      </c>
      <c r="CJ24" s="118" t="str">
        <f t="shared" ca="1" si="23"/>
        <v/>
      </c>
      <c r="CK24" s="118" t="str">
        <f t="shared" ca="1" si="23"/>
        <v/>
      </c>
      <c r="CL24" s="118" t="str">
        <f t="shared" ca="1" si="23"/>
        <v/>
      </c>
      <c r="CM24" s="118" t="str">
        <f t="shared" ca="1" si="23"/>
        <v/>
      </c>
      <c r="CN24" s="118" t="str">
        <f t="shared" ca="1" si="23"/>
        <v/>
      </c>
      <c r="CO24" s="118" t="str">
        <f t="shared" ca="1" si="23"/>
        <v/>
      </c>
      <c r="CP24" s="118" t="str">
        <f t="shared" ca="1" si="23"/>
        <v/>
      </c>
      <c r="CQ24" s="118" t="str">
        <f t="shared" ca="1" si="23"/>
        <v/>
      </c>
      <c r="CR24" s="118" t="str">
        <f t="shared" ca="1" si="23"/>
        <v/>
      </c>
      <c r="CS24" s="118" t="str">
        <f t="shared" ca="1" si="23"/>
        <v/>
      </c>
    </row>
    <row r="25" spans="1:97" ht="15" customHeight="1" x14ac:dyDescent="0.25">
      <c r="A25" s="497" t="s">
        <v>211</v>
      </c>
      <c r="B25" s="135" t="str">
        <f t="shared" ca="1" si="14"/>
        <v/>
      </c>
      <c r="C25" s="135" t="str">
        <f t="shared" ca="1" si="14"/>
        <v/>
      </c>
      <c r="D25" s="135" t="str">
        <f t="shared" ca="1" si="14"/>
        <v/>
      </c>
      <c r="E25" s="135" t="str">
        <f t="shared" ca="1" si="14"/>
        <v/>
      </c>
      <c r="F25" s="135" t="str">
        <f t="shared" ca="1" si="14"/>
        <v/>
      </c>
      <c r="G25" s="135" t="str">
        <f t="shared" ca="1" si="14"/>
        <v/>
      </c>
      <c r="H25" s="135" t="str">
        <f t="shared" ca="1" si="14"/>
        <v/>
      </c>
      <c r="I25" s="500"/>
      <c r="J25" s="135" t="str">
        <f t="shared" ca="1" si="10"/>
        <v/>
      </c>
      <c r="K25" s="135" t="str">
        <f t="shared" ca="1" si="10"/>
        <v/>
      </c>
      <c r="L25" s="135" t="str">
        <f t="shared" ca="1" si="10"/>
        <v/>
      </c>
      <c r="M25" s="135" t="str">
        <f t="shared" ca="1" si="10"/>
        <v/>
      </c>
      <c r="N25" s="135" t="str">
        <f t="shared" ca="1" si="10"/>
        <v/>
      </c>
      <c r="O25" s="135" t="str">
        <f t="shared" ca="1" si="10"/>
        <v/>
      </c>
      <c r="P25" s="135" t="str">
        <f t="shared" ca="1" si="10"/>
        <v/>
      </c>
      <c r="Q25" s="500"/>
      <c r="R25" s="135" t="str">
        <f t="shared" ca="1" si="11"/>
        <v/>
      </c>
      <c r="S25" s="135" t="str">
        <f t="shared" ca="1" si="11"/>
        <v/>
      </c>
      <c r="T25" s="135" t="str">
        <f t="shared" ca="1" si="11"/>
        <v/>
      </c>
      <c r="U25" s="135" t="str">
        <f t="shared" ca="1" si="11"/>
        <v/>
      </c>
      <c r="V25" s="135" t="str">
        <f t="shared" ca="1" si="11"/>
        <v/>
      </c>
      <c r="W25" s="135" t="str">
        <f t="shared" ca="1" si="11"/>
        <v/>
      </c>
      <c r="X25" s="500"/>
      <c r="Y25" s="135" t="str">
        <f t="shared" ca="1" si="12"/>
        <v/>
      </c>
      <c r="Z25" s="135" t="str">
        <f t="shared" ca="1" si="12"/>
        <v/>
      </c>
      <c r="AA25" s="135" t="str">
        <f t="shared" ca="1" si="12"/>
        <v/>
      </c>
      <c r="AB25" s="135" t="str">
        <f t="shared" ca="1" si="12"/>
        <v/>
      </c>
      <c r="AC25" s="135" t="str">
        <f t="shared" ca="1" si="12"/>
        <v/>
      </c>
      <c r="AD25" s="135" t="str">
        <f t="shared" ca="1" si="12"/>
        <v/>
      </c>
      <c r="AE25" s="135" t="str">
        <f t="shared" ca="1" si="12"/>
        <v/>
      </c>
      <c r="AF25" s="500"/>
      <c r="AG25" s="135" t="str">
        <f t="shared" ca="1" si="13"/>
        <v/>
      </c>
      <c r="AH25" s="135" t="str">
        <f t="shared" ca="1" si="13"/>
        <v/>
      </c>
      <c r="AI25" s="135" t="str">
        <f t="shared" ca="1" si="13"/>
        <v/>
      </c>
      <c r="AJ25" s="135" t="str">
        <f t="shared" ca="1" si="13"/>
        <v/>
      </c>
      <c r="AK25" s="135" t="str">
        <f t="shared" ca="1" si="13"/>
        <v/>
      </c>
      <c r="AL25" s="135" t="str">
        <f t="shared" ca="1" si="13"/>
        <v/>
      </c>
      <c r="AM25" s="135" t="str">
        <f t="shared" ca="1" si="13"/>
        <v/>
      </c>
      <c r="AN25" s="135" t="str">
        <f t="shared" ca="1" si="13"/>
        <v/>
      </c>
      <c r="AO25" s="135" t="str">
        <f t="shared" ca="1" si="13"/>
        <v/>
      </c>
      <c r="BJ25" s="118" t="str">
        <f t="shared" ca="1" si="24"/>
        <v/>
      </c>
      <c r="BK25" s="118" t="str">
        <f t="shared" ca="1" si="23"/>
        <v/>
      </c>
      <c r="BL25" s="118" t="str">
        <f t="shared" ca="1" si="23"/>
        <v/>
      </c>
      <c r="BM25" s="118" t="str">
        <f t="shared" ca="1" si="23"/>
        <v/>
      </c>
      <c r="BN25" s="118" t="str">
        <f t="shared" ca="1" si="23"/>
        <v/>
      </c>
      <c r="BO25" s="118" t="str">
        <f t="shared" ca="1" si="23"/>
        <v/>
      </c>
      <c r="BP25" s="118" t="str">
        <f t="shared" ca="1" si="23"/>
        <v/>
      </c>
      <c r="BQ25" s="118" t="str">
        <f t="shared" ca="1" si="23"/>
        <v/>
      </c>
      <c r="BR25" s="118" t="str">
        <f t="shared" ca="1" si="23"/>
        <v/>
      </c>
      <c r="BS25" s="118" t="str">
        <f t="shared" ca="1" si="23"/>
        <v/>
      </c>
      <c r="BT25" s="118" t="str">
        <f t="shared" ca="1" si="23"/>
        <v/>
      </c>
      <c r="BU25" s="118" t="str">
        <f t="shared" ca="1" si="23"/>
        <v/>
      </c>
      <c r="BV25" s="118" t="str">
        <f t="shared" ca="1" si="23"/>
        <v/>
      </c>
      <c r="BW25" s="118" t="str">
        <f t="shared" ca="1" si="23"/>
        <v/>
      </c>
      <c r="BX25" s="118" t="str">
        <f t="shared" ca="1" si="23"/>
        <v/>
      </c>
      <c r="BY25" s="118" t="str">
        <f t="shared" ca="1" si="23"/>
        <v/>
      </c>
      <c r="BZ25" s="118" t="str">
        <f t="shared" ca="1" si="23"/>
        <v/>
      </c>
      <c r="CA25" s="118" t="str">
        <f t="shared" ca="1" si="23"/>
        <v/>
      </c>
      <c r="CB25" s="118" t="str">
        <f t="shared" ca="1" si="23"/>
        <v/>
      </c>
      <c r="CC25" s="118" t="str">
        <f t="shared" ca="1" si="23"/>
        <v/>
      </c>
      <c r="CD25" s="118" t="str">
        <f t="shared" ca="1" si="23"/>
        <v/>
      </c>
      <c r="CE25" s="118" t="str">
        <f t="shared" ca="1" si="23"/>
        <v/>
      </c>
      <c r="CF25" s="118" t="str">
        <f t="shared" ca="1" si="23"/>
        <v/>
      </c>
      <c r="CG25" s="118" t="str">
        <f t="shared" ca="1" si="23"/>
        <v/>
      </c>
      <c r="CH25" s="118" t="str">
        <f t="shared" ca="1" si="23"/>
        <v/>
      </c>
      <c r="CI25" s="118" t="str">
        <f t="shared" ca="1" si="23"/>
        <v/>
      </c>
      <c r="CJ25" s="118" t="str">
        <f t="shared" ca="1" si="23"/>
        <v/>
      </c>
      <c r="CK25" s="118" t="str">
        <f t="shared" ca="1" si="23"/>
        <v/>
      </c>
      <c r="CL25" s="118" t="str">
        <f t="shared" ca="1" si="23"/>
        <v/>
      </c>
      <c r="CM25" s="118" t="str">
        <f t="shared" ca="1" si="23"/>
        <v/>
      </c>
      <c r="CN25" s="118" t="str">
        <f t="shared" ca="1" si="23"/>
        <v/>
      </c>
      <c r="CO25" s="118" t="str">
        <f t="shared" ca="1" si="23"/>
        <v/>
      </c>
      <c r="CP25" s="118" t="str">
        <f t="shared" ca="1" si="23"/>
        <v/>
      </c>
      <c r="CQ25" s="118" t="str">
        <f t="shared" ca="1" si="23"/>
        <v/>
      </c>
      <c r="CR25" s="118" t="str">
        <f t="shared" ca="1" si="23"/>
        <v/>
      </c>
      <c r="CS25" s="118" t="str">
        <f t="shared" ca="1" si="23"/>
        <v/>
      </c>
    </row>
    <row r="26" spans="1:97" ht="15" customHeight="1" x14ac:dyDescent="0.25">
      <c r="A26" s="498"/>
      <c r="B26" s="135" t="str">
        <f t="shared" ca="1" si="14"/>
        <v/>
      </c>
      <c r="C26" s="135" t="str">
        <f t="shared" ca="1" si="14"/>
        <v/>
      </c>
      <c r="D26" s="135" t="str">
        <f t="shared" ca="1" si="14"/>
        <v/>
      </c>
      <c r="E26" s="135" t="str">
        <f t="shared" ca="1" si="14"/>
        <v/>
      </c>
      <c r="F26" s="135" t="str">
        <f t="shared" ca="1" si="14"/>
        <v/>
      </c>
      <c r="G26" s="135" t="str">
        <f t="shared" ca="1" si="14"/>
        <v/>
      </c>
      <c r="H26" s="135" t="str">
        <f t="shared" ca="1" si="14"/>
        <v/>
      </c>
      <c r="I26" s="500"/>
      <c r="J26" s="135" t="str">
        <f t="shared" ca="1" si="10"/>
        <v/>
      </c>
      <c r="K26" s="135" t="str">
        <f t="shared" ca="1" si="10"/>
        <v/>
      </c>
      <c r="L26" s="135" t="str">
        <f t="shared" ca="1" si="10"/>
        <v/>
      </c>
      <c r="M26" s="135" t="str">
        <f t="shared" ca="1" si="10"/>
        <v/>
      </c>
      <c r="N26" s="135" t="str">
        <f t="shared" ca="1" si="10"/>
        <v/>
      </c>
      <c r="O26" s="135" t="str">
        <f t="shared" ca="1" si="10"/>
        <v/>
      </c>
      <c r="P26" s="135" t="str">
        <f t="shared" ca="1" si="10"/>
        <v/>
      </c>
      <c r="Q26" s="500"/>
      <c r="R26" s="135" t="str">
        <f t="shared" ca="1" si="11"/>
        <v/>
      </c>
      <c r="S26" s="135" t="str">
        <f t="shared" ca="1" si="11"/>
        <v/>
      </c>
      <c r="T26" s="135" t="str">
        <f t="shared" ca="1" si="11"/>
        <v/>
      </c>
      <c r="U26" s="135" t="str">
        <f t="shared" ca="1" si="11"/>
        <v/>
      </c>
      <c r="V26" s="135" t="str">
        <f t="shared" ca="1" si="11"/>
        <v/>
      </c>
      <c r="W26" s="135" t="str">
        <f t="shared" ca="1" si="11"/>
        <v/>
      </c>
      <c r="X26" s="500"/>
      <c r="Y26" s="135" t="str">
        <f t="shared" ca="1" si="12"/>
        <v/>
      </c>
      <c r="Z26" s="135" t="str">
        <f t="shared" ca="1" si="12"/>
        <v/>
      </c>
      <c r="AA26" s="135" t="str">
        <f t="shared" ca="1" si="12"/>
        <v/>
      </c>
      <c r="AB26" s="135" t="str">
        <f t="shared" ca="1" si="12"/>
        <v/>
      </c>
      <c r="AC26" s="135" t="str">
        <f t="shared" ca="1" si="12"/>
        <v/>
      </c>
      <c r="AD26" s="135" t="str">
        <f t="shared" ca="1" si="12"/>
        <v/>
      </c>
      <c r="AE26" s="135" t="str">
        <f t="shared" ca="1" si="12"/>
        <v/>
      </c>
      <c r="AF26" s="500"/>
      <c r="AG26" s="135" t="str">
        <f t="shared" ca="1" si="13"/>
        <v/>
      </c>
      <c r="AH26" s="135" t="str">
        <f t="shared" ca="1" si="13"/>
        <v/>
      </c>
      <c r="AI26" s="135" t="str">
        <f t="shared" ca="1" si="13"/>
        <v/>
      </c>
      <c r="AJ26" s="135" t="str">
        <f t="shared" ca="1" si="13"/>
        <v/>
      </c>
      <c r="AK26" s="135" t="str">
        <f t="shared" ca="1" si="13"/>
        <v/>
      </c>
      <c r="AL26" s="135" t="str">
        <f t="shared" ca="1" si="13"/>
        <v/>
      </c>
      <c r="AM26" s="135" t="str">
        <f t="shared" ca="1" si="13"/>
        <v/>
      </c>
      <c r="AN26" s="135" t="str">
        <f t="shared" ca="1" si="13"/>
        <v/>
      </c>
      <c r="AO26" s="135" t="str">
        <f t="shared" ca="1" si="13"/>
        <v/>
      </c>
      <c r="BJ26" s="118" t="str">
        <f t="shared" ca="1" si="24"/>
        <v/>
      </c>
      <c r="BK26" s="118" t="str">
        <f t="shared" ca="1" si="23"/>
        <v/>
      </c>
      <c r="BL26" s="118" t="str">
        <f t="shared" ca="1" si="23"/>
        <v/>
      </c>
      <c r="BM26" s="118" t="str">
        <f t="shared" ca="1" si="23"/>
        <v/>
      </c>
      <c r="BN26" s="118" t="str">
        <f t="shared" ca="1" si="23"/>
        <v/>
      </c>
      <c r="BO26" s="118" t="str">
        <f t="shared" ca="1" si="23"/>
        <v/>
      </c>
      <c r="BP26" s="118" t="str">
        <f t="shared" ca="1" si="23"/>
        <v/>
      </c>
      <c r="BQ26" s="118" t="str">
        <f t="shared" ca="1" si="23"/>
        <v/>
      </c>
      <c r="BR26" s="118" t="str">
        <f t="shared" ca="1" si="23"/>
        <v/>
      </c>
      <c r="BS26" s="118" t="str">
        <f t="shared" ca="1" si="23"/>
        <v/>
      </c>
      <c r="BT26" s="118" t="str">
        <f t="shared" ca="1" si="23"/>
        <v/>
      </c>
      <c r="BU26" s="118" t="str">
        <f t="shared" ca="1" si="23"/>
        <v/>
      </c>
      <c r="BV26" s="118" t="str">
        <f t="shared" ca="1" si="23"/>
        <v/>
      </c>
      <c r="BW26" s="118" t="str">
        <f t="shared" ca="1" si="23"/>
        <v/>
      </c>
      <c r="BX26" s="118" t="str">
        <f t="shared" ca="1" si="23"/>
        <v/>
      </c>
      <c r="BY26" s="118" t="str">
        <f t="shared" ca="1" si="23"/>
        <v/>
      </c>
      <c r="BZ26" s="118" t="str">
        <f t="shared" ca="1" si="23"/>
        <v/>
      </c>
      <c r="CA26" s="118" t="str">
        <f t="shared" ca="1" si="23"/>
        <v/>
      </c>
      <c r="CB26" s="118" t="str">
        <f t="shared" ca="1" si="23"/>
        <v/>
      </c>
      <c r="CC26" s="118" t="str">
        <f t="shared" ca="1" si="23"/>
        <v/>
      </c>
      <c r="CD26" s="118" t="str">
        <f t="shared" ca="1" si="23"/>
        <v/>
      </c>
      <c r="CE26" s="118" t="str">
        <f t="shared" ca="1" si="23"/>
        <v/>
      </c>
      <c r="CF26" s="118" t="str">
        <f t="shared" ca="1" si="23"/>
        <v/>
      </c>
      <c r="CG26" s="118" t="str">
        <f t="shared" ca="1" si="23"/>
        <v/>
      </c>
      <c r="CH26" s="118" t="str">
        <f t="shared" ca="1" si="23"/>
        <v/>
      </c>
      <c r="CI26" s="118" t="str">
        <f t="shared" ca="1" si="23"/>
        <v/>
      </c>
      <c r="CJ26" s="118" t="str">
        <f t="shared" ca="1" si="23"/>
        <v/>
      </c>
      <c r="CK26" s="118" t="str">
        <f t="shared" ca="1" si="23"/>
        <v/>
      </c>
      <c r="CL26" s="118" t="str">
        <f t="shared" ca="1" si="23"/>
        <v/>
      </c>
      <c r="CM26" s="118" t="str">
        <f t="shared" ca="1" si="23"/>
        <v/>
      </c>
      <c r="CN26" s="118" t="str">
        <f t="shared" ca="1" si="23"/>
        <v/>
      </c>
      <c r="CO26" s="118" t="str">
        <f t="shared" ca="1" si="23"/>
        <v/>
      </c>
      <c r="CP26" s="118" t="str">
        <f t="shared" ca="1" si="23"/>
        <v/>
      </c>
      <c r="CQ26" s="118" t="str">
        <f t="shared" ca="1" si="23"/>
        <v/>
      </c>
      <c r="CR26" s="118" t="str">
        <f t="shared" ca="1" si="23"/>
        <v/>
      </c>
      <c r="CS26" s="118" t="str">
        <f t="shared" ca="1" si="23"/>
        <v/>
      </c>
    </row>
    <row r="27" spans="1:97" ht="15" customHeight="1" x14ac:dyDescent="0.25">
      <c r="A27" s="497" t="s">
        <v>212</v>
      </c>
      <c r="B27" s="135" t="str">
        <f t="shared" ca="1" si="14"/>
        <v/>
      </c>
      <c r="C27" s="135" t="str">
        <f t="shared" ca="1" si="14"/>
        <v/>
      </c>
      <c r="D27" s="135" t="str">
        <f t="shared" ca="1" si="14"/>
        <v/>
      </c>
      <c r="E27" s="135" t="str">
        <f t="shared" ca="1" si="14"/>
        <v/>
      </c>
      <c r="F27" s="135" t="str">
        <f t="shared" ca="1" si="14"/>
        <v/>
      </c>
      <c r="G27" s="135" t="str">
        <f t="shared" ca="1" si="14"/>
        <v/>
      </c>
      <c r="H27" s="135" t="str">
        <f t="shared" ca="1" si="14"/>
        <v/>
      </c>
      <c r="I27" s="500"/>
      <c r="J27" s="135" t="str">
        <f t="shared" ca="1" si="10"/>
        <v/>
      </c>
      <c r="K27" s="135" t="str">
        <f t="shared" ca="1" si="10"/>
        <v/>
      </c>
      <c r="L27" s="135" t="str">
        <f t="shared" ca="1" si="10"/>
        <v/>
      </c>
      <c r="M27" s="135" t="str">
        <f t="shared" ca="1" si="10"/>
        <v/>
      </c>
      <c r="N27" s="135" t="str">
        <f t="shared" ca="1" si="10"/>
        <v/>
      </c>
      <c r="O27" s="135" t="str">
        <f t="shared" ca="1" si="10"/>
        <v/>
      </c>
      <c r="P27" s="135" t="str">
        <f t="shared" ca="1" si="10"/>
        <v/>
      </c>
      <c r="Q27" s="500"/>
      <c r="R27" s="135" t="str">
        <f t="shared" ca="1" si="11"/>
        <v/>
      </c>
      <c r="S27" s="135" t="str">
        <f t="shared" ca="1" si="11"/>
        <v/>
      </c>
      <c r="T27" s="135" t="str">
        <f t="shared" ca="1" si="11"/>
        <v/>
      </c>
      <c r="U27" s="135" t="str">
        <f t="shared" ca="1" si="11"/>
        <v/>
      </c>
      <c r="V27" s="135" t="str">
        <f t="shared" ca="1" si="11"/>
        <v/>
      </c>
      <c r="W27" s="135" t="str">
        <f t="shared" ca="1" si="11"/>
        <v/>
      </c>
      <c r="X27" s="500"/>
      <c r="Y27" s="135" t="str">
        <f t="shared" ca="1" si="12"/>
        <v/>
      </c>
      <c r="Z27" s="135" t="str">
        <f t="shared" ca="1" si="12"/>
        <v/>
      </c>
      <c r="AA27" s="135" t="str">
        <f t="shared" ca="1" si="12"/>
        <v/>
      </c>
      <c r="AB27" s="135" t="str">
        <f t="shared" ca="1" si="12"/>
        <v/>
      </c>
      <c r="AC27" s="135" t="str">
        <f t="shared" ca="1" si="12"/>
        <v/>
      </c>
      <c r="AD27" s="135" t="str">
        <f t="shared" ca="1" si="12"/>
        <v/>
      </c>
      <c r="AE27" s="135" t="str">
        <f t="shared" ca="1" si="12"/>
        <v/>
      </c>
      <c r="AF27" s="500"/>
      <c r="AG27" s="135" t="str">
        <f t="shared" ca="1" si="13"/>
        <v/>
      </c>
      <c r="AH27" s="135" t="str">
        <f t="shared" ca="1" si="13"/>
        <v/>
      </c>
      <c r="AI27" s="135" t="str">
        <f t="shared" ca="1" si="13"/>
        <v/>
      </c>
      <c r="AJ27" s="135" t="str">
        <f t="shared" ca="1" si="13"/>
        <v/>
      </c>
      <c r="AK27" s="135" t="str">
        <f t="shared" ca="1" si="13"/>
        <v/>
      </c>
      <c r="AL27" s="135" t="str">
        <f t="shared" ca="1" si="13"/>
        <v/>
      </c>
      <c r="AM27" s="135" t="str">
        <f t="shared" ca="1" si="13"/>
        <v/>
      </c>
      <c r="AN27" s="135" t="str">
        <f t="shared" ca="1" si="13"/>
        <v/>
      </c>
      <c r="AO27" s="135" t="str">
        <f t="shared" ca="1" si="13"/>
        <v/>
      </c>
      <c r="BJ27" s="118" t="str">
        <f t="shared" ca="1" si="24"/>
        <v/>
      </c>
      <c r="BK27" s="118" t="str">
        <f t="shared" ca="1" si="23"/>
        <v/>
      </c>
      <c r="BL27" s="118" t="str">
        <f t="shared" ca="1" si="23"/>
        <v/>
      </c>
      <c r="BM27" s="118" t="str">
        <f t="shared" ca="1" si="23"/>
        <v/>
      </c>
      <c r="BN27" s="118" t="str">
        <f t="shared" ca="1" si="23"/>
        <v/>
      </c>
      <c r="BO27" s="118" t="str">
        <f t="shared" ca="1" si="23"/>
        <v/>
      </c>
      <c r="BP27" s="118" t="str">
        <f t="shared" ca="1" si="23"/>
        <v/>
      </c>
      <c r="BQ27" s="118" t="str">
        <f t="shared" ca="1" si="23"/>
        <v/>
      </c>
      <c r="BR27" s="118" t="str">
        <f t="shared" ca="1" si="23"/>
        <v/>
      </c>
      <c r="BS27" s="118" t="str">
        <f t="shared" ca="1" si="23"/>
        <v/>
      </c>
      <c r="BT27" s="118" t="str">
        <f t="shared" ca="1" si="23"/>
        <v/>
      </c>
      <c r="BU27" s="118" t="str">
        <f t="shared" ca="1" si="23"/>
        <v/>
      </c>
      <c r="BV27" s="118" t="str">
        <f t="shared" ca="1" si="23"/>
        <v/>
      </c>
      <c r="BW27" s="118" t="str">
        <f t="shared" ca="1" si="23"/>
        <v/>
      </c>
      <c r="BX27" s="118" t="str">
        <f t="shared" ca="1" si="23"/>
        <v/>
      </c>
      <c r="BY27" s="118" t="str">
        <f t="shared" ca="1" si="23"/>
        <v/>
      </c>
      <c r="BZ27" s="118" t="str">
        <f t="shared" ca="1" si="23"/>
        <v/>
      </c>
      <c r="CA27" s="118" t="str">
        <f t="shared" ca="1" si="23"/>
        <v/>
      </c>
      <c r="CB27" s="118" t="str">
        <f t="shared" ca="1" si="23"/>
        <v/>
      </c>
      <c r="CC27" s="118" t="str">
        <f t="shared" ca="1" si="23"/>
        <v/>
      </c>
      <c r="CD27" s="118" t="str">
        <f t="shared" ca="1" si="23"/>
        <v/>
      </c>
      <c r="CE27" s="118" t="str">
        <f t="shared" ca="1" si="23"/>
        <v/>
      </c>
      <c r="CF27" s="118" t="str">
        <f t="shared" ca="1" si="23"/>
        <v/>
      </c>
      <c r="CG27" s="118" t="str">
        <f t="shared" ca="1" si="23"/>
        <v/>
      </c>
      <c r="CH27" s="118" t="str">
        <f t="shared" ca="1" si="23"/>
        <v/>
      </c>
      <c r="CI27" s="118" t="str">
        <f t="shared" ca="1" si="23"/>
        <v/>
      </c>
      <c r="CJ27" s="118" t="str">
        <f t="shared" ca="1" si="23"/>
        <v/>
      </c>
      <c r="CK27" s="118" t="str">
        <f t="shared" ca="1" si="23"/>
        <v/>
      </c>
      <c r="CL27" s="118" t="str">
        <f t="shared" ca="1" si="23"/>
        <v/>
      </c>
      <c r="CM27" s="118" t="str">
        <f t="shared" ca="1" si="23"/>
        <v/>
      </c>
      <c r="CN27" s="118" t="str">
        <f t="shared" ca="1" si="23"/>
        <v/>
      </c>
      <c r="CO27" s="118" t="str">
        <f t="shared" ca="1" si="23"/>
        <v/>
      </c>
      <c r="CP27" s="118" t="str">
        <f t="shared" ca="1" si="23"/>
        <v/>
      </c>
      <c r="CQ27" s="118" t="str">
        <f t="shared" ca="1" si="23"/>
        <v/>
      </c>
      <c r="CR27" s="118" t="str">
        <f t="shared" ca="1" si="23"/>
        <v/>
      </c>
      <c r="CS27" s="118" t="str">
        <f t="shared" ca="1" si="23"/>
        <v/>
      </c>
    </row>
    <row r="28" spans="1:97" ht="15" customHeight="1" x14ac:dyDescent="0.25">
      <c r="A28" s="498"/>
      <c r="B28" s="135" t="str">
        <f t="shared" ca="1" si="14"/>
        <v/>
      </c>
      <c r="C28" s="135" t="str">
        <f t="shared" ca="1" si="14"/>
        <v/>
      </c>
      <c r="D28" s="135" t="str">
        <f t="shared" ca="1" si="14"/>
        <v/>
      </c>
      <c r="E28" s="135" t="str">
        <f t="shared" ca="1" si="14"/>
        <v/>
      </c>
      <c r="F28" s="135" t="str">
        <f t="shared" ca="1" si="14"/>
        <v/>
      </c>
      <c r="G28" s="135" t="str">
        <f t="shared" ca="1" si="14"/>
        <v/>
      </c>
      <c r="H28" s="135" t="str">
        <f t="shared" ca="1" si="14"/>
        <v/>
      </c>
      <c r="I28" s="500"/>
      <c r="J28" s="135" t="str">
        <f t="shared" ca="1" si="10"/>
        <v/>
      </c>
      <c r="K28" s="135" t="str">
        <f t="shared" ca="1" si="10"/>
        <v/>
      </c>
      <c r="L28" s="135" t="str">
        <f t="shared" ca="1" si="10"/>
        <v/>
      </c>
      <c r="M28" s="135" t="str">
        <f t="shared" ca="1" si="10"/>
        <v/>
      </c>
      <c r="N28" s="135" t="str">
        <f t="shared" ca="1" si="10"/>
        <v/>
      </c>
      <c r="O28" s="135" t="str">
        <f t="shared" ca="1" si="10"/>
        <v/>
      </c>
      <c r="P28" s="135" t="str">
        <f t="shared" ca="1" si="10"/>
        <v/>
      </c>
      <c r="Q28" s="500"/>
      <c r="R28" s="135" t="str">
        <f t="shared" ca="1" si="11"/>
        <v/>
      </c>
      <c r="S28" s="135" t="str">
        <f t="shared" ca="1" si="11"/>
        <v/>
      </c>
      <c r="T28" s="135" t="str">
        <f t="shared" ca="1" si="11"/>
        <v/>
      </c>
      <c r="U28" s="135" t="str">
        <f t="shared" ca="1" si="11"/>
        <v/>
      </c>
      <c r="V28" s="135" t="str">
        <f t="shared" ca="1" si="11"/>
        <v/>
      </c>
      <c r="W28" s="135" t="str">
        <f t="shared" ca="1" si="11"/>
        <v/>
      </c>
      <c r="X28" s="500"/>
      <c r="Y28" s="135" t="str">
        <f t="shared" ca="1" si="12"/>
        <v/>
      </c>
      <c r="Z28" s="135" t="str">
        <f t="shared" ca="1" si="12"/>
        <v/>
      </c>
      <c r="AA28" s="135" t="str">
        <f t="shared" ca="1" si="12"/>
        <v/>
      </c>
      <c r="AB28" s="135" t="str">
        <f t="shared" ca="1" si="12"/>
        <v/>
      </c>
      <c r="AC28" s="135" t="str">
        <f t="shared" ca="1" si="12"/>
        <v/>
      </c>
      <c r="AD28" s="135" t="str">
        <f t="shared" ca="1" si="12"/>
        <v/>
      </c>
      <c r="AE28" s="135" t="str">
        <f t="shared" ca="1" si="12"/>
        <v/>
      </c>
      <c r="AF28" s="500"/>
      <c r="AG28" s="135" t="str">
        <f t="shared" ca="1" si="13"/>
        <v/>
      </c>
      <c r="AH28" s="135" t="str">
        <f t="shared" ca="1" si="13"/>
        <v/>
      </c>
      <c r="AI28" s="135" t="str">
        <f t="shared" ca="1" si="13"/>
        <v/>
      </c>
      <c r="AJ28" s="135" t="str">
        <f t="shared" ca="1" si="13"/>
        <v/>
      </c>
      <c r="AK28" s="135" t="str">
        <f t="shared" ca="1" si="13"/>
        <v/>
      </c>
      <c r="AL28" s="135" t="str">
        <f t="shared" ca="1" si="13"/>
        <v/>
      </c>
      <c r="AM28" s="135" t="str">
        <f t="shared" ca="1" si="13"/>
        <v/>
      </c>
      <c r="AN28" s="135" t="str">
        <f t="shared" ca="1" si="13"/>
        <v/>
      </c>
      <c r="AO28" s="135" t="str">
        <f t="shared" ca="1" si="13"/>
        <v/>
      </c>
      <c r="BI28" s="115" t="s">
        <v>201</v>
      </c>
      <c r="BJ28" s="118" t="str">
        <f ca="1">IFERROR(LEFT(INDIRECT("l(-10)c"&amp;TEXT(46+2*BJ9,"##"),FALSE)&amp;"        ",8),"")</f>
        <v xml:space="preserve">        </v>
      </c>
      <c r="BK28" s="118" t="str">
        <f t="shared" ref="BK28:CS28" ca="1" si="25">IFERROR(LEFT(INDIRECT("l(-10)c"&amp;TEXT(46+2*BK9,"##"),FALSE)&amp;"        ",8),"")</f>
        <v xml:space="preserve">        </v>
      </c>
      <c r="BL28" s="118" t="str">
        <f t="shared" ca="1" si="25"/>
        <v xml:space="preserve">        </v>
      </c>
      <c r="BM28" s="118" t="str">
        <f t="shared" ca="1" si="25"/>
        <v xml:space="preserve">        </v>
      </c>
      <c r="BN28" s="118" t="str">
        <f t="shared" ca="1" si="25"/>
        <v xml:space="preserve">        </v>
      </c>
      <c r="BO28" s="118" t="str">
        <f t="shared" ca="1" si="25"/>
        <v xml:space="preserve">        </v>
      </c>
      <c r="BP28" s="118" t="str">
        <f t="shared" ca="1" si="25"/>
        <v xml:space="preserve">        </v>
      </c>
      <c r="BQ28" s="118" t="str">
        <f t="shared" ca="1" si="25"/>
        <v xml:space="preserve">        </v>
      </c>
      <c r="BR28" s="118" t="str">
        <f t="shared" ca="1" si="25"/>
        <v xml:space="preserve">        </v>
      </c>
      <c r="BS28" s="118" t="str">
        <f t="shared" ca="1" si="25"/>
        <v xml:space="preserve">        </v>
      </c>
      <c r="BT28" s="118" t="str">
        <f t="shared" ca="1" si="25"/>
        <v xml:space="preserve">        </v>
      </c>
      <c r="BU28" s="118" t="str">
        <f t="shared" ca="1" si="25"/>
        <v xml:space="preserve">        </v>
      </c>
      <c r="BV28" s="118" t="str">
        <f t="shared" ca="1" si="25"/>
        <v xml:space="preserve">        </v>
      </c>
      <c r="BW28" s="118" t="str">
        <f t="shared" ca="1" si="25"/>
        <v xml:space="preserve">        </v>
      </c>
      <c r="BX28" s="118" t="str">
        <f t="shared" ca="1" si="25"/>
        <v xml:space="preserve">        </v>
      </c>
      <c r="BY28" s="118" t="str">
        <f t="shared" ca="1" si="25"/>
        <v xml:space="preserve">        </v>
      </c>
      <c r="BZ28" s="118" t="str">
        <f t="shared" ca="1" si="25"/>
        <v xml:space="preserve">        </v>
      </c>
      <c r="CA28" s="118" t="str">
        <f t="shared" ca="1" si="25"/>
        <v xml:space="preserve">        </v>
      </c>
      <c r="CB28" s="118" t="str">
        <f t="shared" ca="1" si="25"/>
        <v xml:space="preserve">        </v>
      </c>
      <c r="CC28" s="118" t="str">
        <f t="shared" ca="1" si="25"/>
        <v xml:space="preserve">        </v>
      </c>
      <c r="CD28" s="118" t="str">
        <f t="shared" ca="1" si="25"/>
        <v xml:space="preserve">        </v>
      </c>
      <c r="CE28" s="118" t="str">
        <f t="shared" ca="1" si="25"/>
        <v xml:space="preserve">        </v>
      </c>
      <c r="CF28" s="118" t="str">
        <f t="shared" ca="1" si="25"/>
        <v xml:space="preserve">        </v>
      </c>
      <c r="CG28" s="118" t="str">
        <f t="shared" ca="1" si="25"/>
        <v xml:space="preserve">        </v>
      </c>
      <c r="CH28" s="118" t="str">
        <f t="shared" ca="1" si="25"/>
        <v xml:space="preserve">        </v>
      </c>
      <c r="CI28" s="118" t="str">
        <f t="shared" ca="1" si="25"/>
        <v xml:space="preserve">        </v>
      </c>
      <c r="CJ28" s="118" t="str">
        <f t="shared" ca="1" si="25"/>
        <v xml:space="preserve">        </v>
      </c>
      <c r="CK28" s="118" t="str">
        <f t="shared" ca="1" si="25"/>
        <v xml:space="preserve">        </v>
      </c>
      <c r="CL28" s="118" t="str">
        <f t="shared" ca="1" si="25"/>
        <v xml:space="preserve">        </v>
      </c>
      <c r="CM28" s="118" t="str">
        <f t="shared" ca="1" si="25"/>
        <v xml:space="preserve">        </v>
      </c>
      <c r="CN28" s="118" t="str">
        <f t="shared" ca="1" si="25"/>
        <v xml:space="preserve">        </v>
      </c>
      <c r="CO28" s="118" t="str">
        <f t="shared" ca="1" si="25"/>
        <v xml:space="preserve">        </v>
      </c>
      <c r="CP28" s="118" t="str">
        <f t="shared" ca="1" si="25"/>
        <v xml:space="preserve">        </v>
      </c>
      <c r="CQ28" s="118" t="str">
        <f t="shared" ca="1" si="25"/>
        <v xml:space="preserve">        </v>
      </c>
      <c r="CR28" s="118" t="str">
        <f t="shared" ca="1" si="25"/>
        <v xml:space="preserve">        </v>
      </c>
      <c r="CS28" s="118" t="str">
        <f t="shared" ca="1" si="25"/>
        <v xml:space="preserve">        </v>
      </c>
    </row>
    <row r="29" spans="1:97" ht="15" customHeight="1" x14ac:dyDescent="0.25">
      <c r="A29" s="497" t="s">
        <v>213</v>
      </c>
      <c r="B29" s="135" t="str">
        <f t="shared" ca="1" si="14"/>
        <v/>
      </c>
      <c r="C29" s="135" t="str">
        <f t="shared" ca="1" si="14"/>
        <v/>
      </c>
      <c r="D29" s="135" t="str">
        <f t="shared" ca="1" si="14"/>
        <v/>
      </c>
      <c r="E29" s="135" t="str">
        <f t="shared" ca="1" si="14"/>
        <v/>
      </c>
      <c r="F29" s="135" t="str">
        <f t="shared" ca="1" si="14"/>
        <v/>
      </c>
      <c r="G29" s="135" t="str">
        <f t="shared" ca="1" si="14"/>
        <v/>
      </c>
      <c r="H29" s="135" t="str">
        <f t="shared" ca="1" si="14"/>
        <v/>
      </c>
      <c r="I29" s="500"/>
      <c r="J29" s="135" t="str">
        <f t="shared" ca="1" si="10"/>
        <v/>
      </c>
      <c r="K29" s="135" t="str">
        <f t="shared" ca="1" si="10"/>
        <v/>
      </c>
      <c r="L29" s="135" t="str">
        <f t="shared" ca="1" si="10"/>
        <v/>
      </c>
      <c r="M29" s="135" t="str">
        <f t="shared" ca="1" si="10"/>
        <v/>
      </c>
      <c r="N29" s="135" t="str">
        <f t="shared" ca="1" si="10"/>
        <v/>
      </c>
      <c r="O29" s="135" t="str">
        <f t="shared" ca="1" si="10"/>
        <v/>
      </c>
      <c r="P29" s="135" t="str">
        <f t="shared" ca="1" si="10"/>
        <v/>
      </c>
      <c r="Q29" s="500"/>
      <c r="R29" s="135" t="str">
        <f t="shared" ca="1" si="11"/>
        <v/>
      </c>
      <c r="S29" s="135" t="str">
        <f t="shared" ca="1" si="11"/>
        <v/>
      </c>
      <c r="T29" s="135" t="str">
        <f t="shared" ca="1" si="11"/>
        <v/>
      </c>
      <c r="U29" s="135" t="str">
        <f t="shared" ca="1" si="11"/>
        <v/>
      </c>
      <c r="V29" s="135" t="str">
        <f t="shared" ca="1" si="11"/>
        <v/>
      </c>
      <c r="W29" s="135" t="str">
        <f t="shared" ca="1" si="11"/>
        <v/>
      </c>
      <c r="X29" s="500"/>
      <c r="Y29" s="135" t="str">
        <f t="shared" ca="1" si="12"/>
        <v/>
      </c>
      <c r="Z29" s="135" t="str">
        <f t="shared" ca="1" si="12"/>
        <v/>
      </c>
      <c r="AA29" s="135" t="str">
        <f t="shared" ca="1" si="12"/>
        <v/>
      </c>
      <c r="AB29" s="135" t="str">
        <f t="shared" ca="1" si="12"/>
        <v/>
      </c>
      <c r="AC29" s="135" t="str">
        <f t="shared" ca="1" si="12"/>
        <v/>
      </c>
      <c r="AD29" s="135" t="str">
        <f t="shared" ca="1" si="12"/>
        <v/>
      </c>
      <c r="AE29" s="135" t="str">
        <f t="shared" ca="1" si="12"/>
        <v/>
      </c>
      <c r="AF29" s="500"/>
      <c r="AG29" s="135" t="str">
        <f t="shared" ca="1" si="13"/>
        <v/>
      </c>
      <c r="AH29" s="135" t="str">
        <f t="shared" ca="1" si="13"/>
        <v/>
      </c>
      <c r="AI29" s="135" t="str">
        <f t="shared" ca="1" si="13"/>
        <v/>
      </c>
      <c r="AJ29" s="135" t="str">
        <f t="shared" ca="1" si="13"/>
        <v/>
      </c>
      <c r="AK29" s="135" t="str">
        <f t="shared" ca="1" si="13"/>
        <v/>
      </c>
      <c r="AL29" s="135" t="str">
        <f t="shared" ca="1" si="13"/>
        <v/>
      </c>
      <c r="AM29" s="135" t="str">
        <f t="shared" ca="1" si="13"/>
        <v/>
      </c>
      <c r="AN29" s="135" t="str">
        <f t="shared" ca="1" si="13"/>
        <v/>
      </c>
      <c r="AO29" s="135" t="str">
        <f t="shared" ca="1" si="13"/>
        <v/>
      </c>
      <c r="BJ29" s="118" t="str">
        <f ca="1">IFERROR(IF(ROW()-27&lt;=INDIRECT("l18c"&amp;TEXT(45+2*BJ$9,"##"),FALSE),BJ28,""),"")</f>
        <v xml:space="preserve">        </v>
      </c>
      <c r="BK29" s="118" t="str">
        <f t="shared" ref="BK29:CS35" ca="1" si="26">IFERROR(IF(ROW()-27&lt;=INDIRECT("l18c"&amp;TEXT(45+2*BK$9,"##"),FALSE),BK28,""),"")</f>
        <v xml:space="preserve">        </v>
      </c>
      <c r="BL29" s="118" t="str">
        <f t="shared" ca="1" si="26"/>
        <v xml:space="preserve">        </v>
      </c>
      <c r="BM29" s="118" t="str">
        <f t="shared" ca="1" si="26"/>
        <v xml:space="preserve">        </v>
      </c>
      <c r="BN29" s="118" t="str">
        <f t="shared" ca="1" si="26"/>
        <v xml:space="preserve">        </v>
      </c>
      <c r="BO29" s="118" t="str">
        <f t="shared" ca="1" si="26"/>
        <v xml:space="preserve">        </v>
      </c>
      <c r="BP29" s="118" t="str">
        <f t="shared" ca="1" si="26"/>
        <v xml:space="preserve">        </v>
      </c>
      <c r="BQ29" s="118" t="str">
        <f t="shared" ca="1" si="26"/>
        <v xml:space="preserve">        </v>
      </c>
      <c r="BR29" s="118" t="str">
        <f t="shared" ca="1" si="26"/>
        <v xml:space="preserve">        </v>
      </c>
      <c r="BS29" s="118" t="str">
        <f t="shared" ca="1" si="26"/>
        <v xml:space="preserve">        </v>
      </c>
      <c r="BT29" s="118" t="str">
        <f t="shared" ca="1" si="26"/>
        <v xml:space="preserve">        </v>
      </c>
      <c r="BU29" s="118" t="str">
        <f t="shared" ca="1" si="26"/>
        <v xml:space="preserve">        </v>
      </c>
      <c r="BV29" s="118" t="str">
        <f t="shared" ca="1" si="26"/>
        <v xml:space="preserve">        </v>
      </c>
      <c r="BW29" s="118" t="str">
        <f t="shared" ca="1" si="26"/>
        <v xml:space="preserve">        </v>
      </c>
      <c r="BX29" s="118" t="str">
        <f t="shared" ca="1" si="26"/>
        <v xml:space="preserve">        </v>
      </c>
      <c r="BY29" s="118" t="str">
        <f t="shared" ca="1" si="26"/>
        <v xml:space="preserve">        </v>
      </c>
      <c r="BZ29" s="118" t="str">
        <f t="shared" ca="1" si="26"/>
        <v xml:space="preserve">        </v>
      </c>
      <c r="CA29" s="118" t="str">
        <f t="shared" ca="1" si="26"/>
        <v xml:space="preserve">        </v>
      </c>
      <c r="CB29" s="118" t="str">
        <f t="shared" ca="1" si="26"/>
        <v xml:space="preserve">        </v>
      </c>
      <c r="CC29" s="118" t="str">
        <f t="shared" ca="1" si="26"/>
        <v xml:space="preserve">        </v>
      </c>
      <c r="CD29" s="118" t="str">
        <f t="shared" ca="1" si="26"/>
        <v xml:space="preserve">        </v>
      </c>
      <c r="CE29" s="118" t="str">
        <f t="shared" ca="1" si="26"/>
        <v xml:space="preserve">        </v>
      </c>
      <c r="CF29" s="118" t="str">
        <f t="shared" ca="1" si="26"/>
        <v xml:space="preserve">        </v>
      </c>
      <c r="CG29" s="118" t="str">
        <f t="shared" ca="1" si="26"/>
        <v xml:space="preserve">        </v>
      </c>
      <c r="CH29" s="118" t="str">
        <f t="shared" ca="1" si="26"/>
        <v xml:space="preserve">        </v>
      </c>
      <c r="CI29" s="118" t="str">
        <f t="shared" ca="1" si="26"/>
        <v xml:space="preserve">        </v>
      </c>
      <c r="CJ29" s="118" t="str">
        <f t="shared" ca="1" si="26"/>
        <v xml:space="preserve">        </v>
      </c>
      <c r="CK29" s="118" t="str">
        <f t="shared" ca="1" si="26"/>
        <v xml:space="preserve">        </v>
      </c>
      <c r="CL29" s="118" t="str">
        <f t="shared" ca="1" si="26"/>
        <v xml:space="preserve">        </v>
      </c>
      <c r="CM29" s="118" t="str">
        <f t="shared" ca="1" si="26"/>
        <v xml:space="preserve">        </v>
      </c>
      <c r="CN29" s="118" t="str">
        <f t="shared" ca="1" si="26"/>
        <v xml:space="preserve">        </v>
      </c>
      <c r="CO29" s="118" t="str">
        <f t="shared" ca="1" si="26"/>
        <v xml:space="preserve">        </v>
      </c>
      <c r="CP29" s="118" t="str">
        <f t="shared" ca="1" si="26"/>
        <v xml:space="preserve">        </v>
      </c>
      <c r="CQ29" s="118" t="str">
        <f t="shared" ca="1" si="26"/>
        <v xml:space="preserve">        </v>
      </c>
      <c r="CR29" s="118" t="str">
        <f t="shared" ca="1" si="26"/>
        <v xml:space="preserve">        </v>
      </c>
      <c r="CS29" s="118" t="str">
        <f t="shared" ca="1" si="26"/>
        <v xml:space="preserve">        </v>
      </c>
    </row>
    <row r="30" spans="1:97" ht="15" customHeight="1" x14ac:dyDescent="0.25">
      <c r="A30" s="498"/>
      <c r="B30" s="135" t="str">
        <f t="shared" ca="1" si="14"/>
        <v/>
      </c>
      <c r="C30" s="135" t="str">
        <f t="shared" ca="1" si="14"/>
        <v/>
      </c>
      <c r="D30" s="135" t="str">
        <f t="shared" ca="1" si="14"/>
        <v/>
      </c>
      <c r="E30" s="135" t="str">
        <f t="shared" ca="1" si="14"/>
        <v/>
      </c>
      <c r="F30" s="135" t="str">
        <f t="shared" ca="1" si="14"/>
        <v/>
      </c>
      <c r="G30" s="135" t="str">
        <f t="shared" ca="1" si="14"/>
        <v/>
      </c>
      <c r="H30" s="135" t="str">
        <f t="shared" ca="1" si="14"/>
        <v/>
      </c>
      <c r="I30" s="500"/>
      <c r="J30" s="135" t="str">
        <f t="shared" ca="1" si="10"/>
        <v/>
      </c>
      <c r="K30" s="135" t="str">
        <f t="shared" ca="1" si="10"/>
        <v/>
      </c>
      <c r="L30" s="135" t="str">
        <f t="shared" ca="1" si="10"/>
        <v/>
      </c>
      <c r="M30" s="135" t="str">
        <f t="shared" ca="1" si="10"/>
        <v/>
      </c>
      <c r="N30" s="135" t="str">
        <f t="shared" ca="1" si="10"/>
        <v/>
      </c>
      <c r="O30" s="135" t="str">
        <f t="shared" ca="1" si="10"/>
        <v/>
      </c>
      <c r="P30" s="135" t="str">
        <f t="shared" ca="1" si="10"/>
        <v/>
      </c>
      <c r="Q30" s="500"/>
      <c r="R30" s="135" t="str">
        <f t="shared" ca="1" si="11"/>
        <v/>
      </c>
      <c r="S30" s="135" t="str">
        <f t="shared" ca="1" si="11"/>
        <v/>
      </c>
      <c r="T30" s="135" t="str">
        <f t="shared" ca="1" si="11"/>
        <v/>
      </c>
      <c r="U30" s="135" t="str">
        <f t="shared" ca="1" si="11"/>
        <v/>
      </c>
      <c r="V30" s="135" t="str">
        <f t="shared" ca="1" si="11"/>
        <v/>
      </c>
      <c r="W30" s="135" t="str">
        <f t="shared" ca="1" si="11"/>
        <v/>
      </c>
      <c r="X30" s="500"/>
      <c r="Y30" s="135" t="str">
        <f t="shared" ca="1" si="12"/>
        <v/>
      </c>
      <c r="Z30" s="135" t="str">
        <f t="shared" ca="1" si="12"/>
        <v/>
      </c>
      <c r="AA30" s="135" t="str">
        <f t="shared" ca="1" si="12"/>
        <v/>
      </c>
      <c r="AB30" s="135" t="str">
        <f t="shared" ca="1" si="12"/>
        <v/>
      </c>
      <c r="AC30" s="135" t="str">
        <f t="shared" ca="1" si="12"/>
        <v/>
      </c>
      <c r="AD30" s="135" t="str">
        <f t="shared" ca="1" si="12"/>
        <v/>
      </c>
      <c r="AE30" s="135" t="str">
        <f t="shared" ca="1" si="12"/>
        <v/>
      </c>
      <c r="AF30" s="500"/>
      <c r="AG30" s="135" t="str">
        <f t="shared" ca="1" si="13"/>
        <v/>
      </c>
      <c r="AH30" s="135" t="str">
        <f t="shared" ca="1" si="13"/>
        <v/>
      </c>
      <c r="AI30" s="135" t="str">
        <f t="shared" ca="1" si="13"/>
        <v/>
      </c>
      <c r="AJ30" s="135" t="str">
        <f t="shared" ca="1" si="13"/>
        <v/>
      </c>
      <c r="AK30" s="135" t="str">
        <f t="shared" ca="1" si="13"/>
        <v/>
      </c>
      <c r="AL30" s="135" t="str">
        <f t="shared" ca="1" si="13"/>
        <v/>
      </c>
      <c r="AM30" s="135" t="str">
        <f t="shared" ca="1" si="13"/>
        <v/>
      </c>
      <c r="AN30" s="135" t="str">
        <f t="shared" ca="1" si="13"/>
        <v/>
      </c>
      <c r="AO30" s="135" t="str">
        <f t="shared" ca="1" si="13"/>
        <v/>
      </c>
      <c r="BJ30" s="118" t="str">
        <f t="shared" ref="BJ30:BJ35" ca="1" si="27">IFERROR(IF(ROW()-27&lt;=INDIRECT("l18c"&amp;TEXT(45+2*BJ$9,"##"),FALSE),BJ29,""),"")</f>
        <v/>
      </c>
      <c r="BK30" s="118" t="str">
        <f t="shared" ca="1" si="26"/>
        <v/>
      </c>
      <c r="BL30" s="118" t="str">
        <f t="shared" ca="1" si="26"/>
        <v/>
      </c>
      <c r="BM30" s="118" t="str">
        <f t="shared" ca="1" si="26"/>
        <v/>
      </c>
      <c r="BN30" s="118" t="str">
        <f t="shared" ca="1" si="26"/>
        <v/>
      </c>
      <c r="BO30" s="118" t="str">
        <f t="shared" ca="1" si="26"/>
        <v/>
      </c>
      <c r="BP30" s="118" t="str">
        <f t="shared" ca="1" si="26"/>
        <v/>
      </c>
      <c r="BQ30" s="118" t="str">
        <f t="shared" ca="1" si="26"/>
        <v/>
      </c>
      <c r="BR30" s="118" t="str">
        <f t="shared" ca="1" si="26"/>
        <v/>
      </c>
      <c r="BS30" s="118" t="str">
        <f t="shared" ca="1" si="26"/>
        <v/>
      </c>
      <c r="BT30" s="118" t="str">
        <f t="shared" ca="1" si="26"/>
        <v/>
      </c>
      <c r="BU30" s="118" t="str">
        <f t="shared" ca="1" si="26"/>
        <v/>
      </c>
      <c r="BV30" s="118" t="str">
        <f t="shared" ca="1" si="26"/>
        <v/>
      </c>
      <c r="BW30" s="118" t="str">
        <f t="shared" ca="1" si="26"/>
        <v/>
      </c>
      <c r="BX30" s="118" t="str">
        <f t="shared" ca="1" si="26"/>
        <v/>
      </c>
      <c r="BY30" s="118" t="str">
        <f t="shared" ca="1" si="26"/>
        <v/>
      </c>
      <c r="BZ30" s="118" t="str">
        <f t="shared" ca="1" si="26"/>
        <v/>
      </c>
      <c r="CA30" s="118" t="str">
        <f t="shared" ca="1" si="26"/>
        <v/>
      </c>
      <c r="CB30" s="118" t="str">
        <f t="shared" ca="1" si="26"/>
        <v/>
      </c>
      <c r="CC30" s="118" t="str">
        <f t="shared" ca="1" si="26"/>
        <v/>
      </c>
      <c r="CD30" s="118" t="str">
        <f t="shared" ca="1" si="26"/>
        <v/>
      </c>
      <c r="CE30" s="118" t="str">
        <f t="shared" ca="1" si="26"/>
        <v/>
      </c>
      <c r="CF30" s="118" t="str">
        <f t="shared" ca="1" si="26"/>
        <v/>
      </c>
      <c r="CG30" s="118" t="str">
        <f t="shared" ca="1" si="26"/>
        <v/>
      </c>
      <c r="CH30" s="118" t="str">
        <f t="shared" ca="1" si="26"/>
        <v/>
      </c>
      <c r="CI30" s="118" t="str">
        <f t="shared" ca="1" si="26"/>
        <v/>
      </c>
      <c r="CJ30" s="118" t="str">
        <f t="shared" ca="1" si="26"/>
        <v/>
      </c>
      <c r="CK30" s="118" t="str">
        <f t="shared" ca="1" si="26"/>
        <v/>
      </c>
      <c r="CL30" s="118" t="str">
        <f t="shared" ca="1" si="26"/>
        <v/>
      </c>
      <c r="CM30" s="118" t="str">
        <f t="shared" ca="1" si="26"/>
        <v/>
      </c>
      <c r="CN30" s="118" t="str">
        <f t="shared" ca="1" si="26"/>
        <v/>
      </c>
      <c r="CO30" s="118" t="str">
        <f t="shared" ca="1" si="26"/>
        <v/>
      </c>
      <c r="CP30" s="118" t="str">
        <f t="shared" ca="1" si="26"/>
        <v/>
      </c>
      <c r="CQ30" s="118" t="str">
        <f t="shared" ca="1" si="26"/>
        <v/>
      </c>
      <c r="CR30" s="118" t="str">
        <f t="shared" ca="1" si="26"/>
        <v/>
      </c>
      <c r="CS30" s="118" t="str">
        <f t="shared" ca="1" si="26"/>
        <v/>
      </c>
    </row>
    <row r="31" spans="1:97" ht="15" customHeight="1" x14ac:dyDescent="0.25">
      <c r="A31" s="497" t="s">
        <v>214</v>
      </c>
      <c r="B31" s="135" t="str">
        <f t="shared" ca="1" si="14"/>
        <v/>
      </c>
      <c r="C31" s="135" t="str">
        <f t="shared" ca="1" si="14"/>
        <v/>
      </c>
      <c r="D31" s="135" t="str">
        <f t="shared" ca="1" si="14"/>
        <v/>
      </c>
      <c r="E31" s="135" t="str">
        <f t="shared" ca="1" si="14"/>
        <v/>
      </c>
      <c r="F31" s="135" t="str">
        <f t="shared" ca="1" si="14"/>
        <v/>
      </c>
      <c r="G31" s="135" t="str">
        <f t="shared" ca="1" si="14"/>
        <v/>
      </c>
      <c r="H31" s="135" t="str">
        <f t="shared" ca="1" si="14"/>
        <v/>
      </c>
      <c r="I31" s="500"/>
      <c r="J31" s="135" t="str">
        <f t="shared" ca="1" si="10"/>
        <v/>
      </c>
      <c r="K31" s="135" t="str">
        <f t="shared" ca="1" si="10"/>
        <v/>
      </c>
      <c r="L31" s="135" t="str">
        <f t="shared" ca="1" si="10"/>
        <v/>
      </c>
      <c r="M31" s="135" t="str">
        <f t="shared" ca="1" si="10"/>
        <v/>
      </c>
      <c r="N31" s="135" t="str">
        <f t="shared" ca="1" si="10"/>
        <v/>
      </c>
      <c r="O31" s="135" t="str">
        <f t="shared" ca="1" si="10"/>
        <v/>
      </c>
      <c r="P31" s="135" t="str">
        <f t="shared" ca="1" si="10"/>
        <v/>
      </c>
      <c r="Q31" s="500"/>
      <c r="R31" s="135" t="str">
        <f t="shared" ca="1" si="11"/>
        <v/>
      </c>
      <c r="S31" s="135" t="str">
        <f t="shared" ca="1" si="11"/>
        <v/>
      </c>
      <c r="T31" s="135" t="str">
        <f t="shared" ca="1" si="11"/>
        <v/>
      </c>
      <c r="U31" s="135" t="str">
        <f t="shared" ca="1" si="11"/>
        <v/>
      </c>
      <c r="V31" s="135" t="str">
        <f t="shared" ca="1" si="11"/>
        <v/>
      </c>
      <c r="W31" s="135" t="str">
        <f t="shared" ca="1" si="11"/>
        <v/>
      </c>
      <c r="X31" s="500"/>
      <c r="Y31" s="135" t="str">
        <f t="shared" ca="1" si="12"/>
        <v/>
      </c>
      <c r="Z31" s="135" t="str">
        <f t="shared" ca="1" si="12"/>
        <v/>
      </c>
      <c r="AA31" s="135" t="str">
        <f t="shared" ca="1" si="12"/>
        <v/>
      </c>
      <c r="AB31" s="135" t="str">
        <f t="shared" ca="1" si="12"/>
        <v/>
      </c>
      <c r="AC31" s="135" t="str">
        <f t="shared" ca="1" si="12"/>
        <v/>
      </c>
      <c r="AD31" s="135" t="str">
        <f t="shared" ca="1" si="12"/>
        <v/>
      </c>
      <c r="AE31" s="135" t="str">
        <f t="shared" ca="1" si="12"/>
        <v/>
      </c>
      <c r="AF31" s="500"/>
      <c r="AG31" s="135" t="str">
        <f t="shared" ca="1" si="13"/>
        <v/>
      </c>
      <c r="AH31" s="135" t="str">
        <f t="shared" ca="1" si="13"/>
        <v/>
      </c>
      <c r="AI31" s="135" t="str">
        <f t="shared" ca="1" si="13"/>
        <v/>
      </c>
      <c r="AJ31" s="135" t="str">
        <f t="shared" ca="1" si="13"/>
        <v/>
      </c>
      <c r="AK31" s="135" t="str">
        <f t="shared" ca="1" si="13"/>
        <v/>
      </c>
      <c r="AL31" s="135" t="str">
        <f t="shared" ca="1" si="13"/>
        <v/>
      </c>
      <c r="AM31" s="135" t="str">
        <f t="shared" ca="1" si="13"/>
        <v/>
      </c>
      <c r="AN31" s="135" t="str">
        <f t="shared" ca="1" si="13"/>
        <v/>
      </c>
      <c r="AO31" s="135" t="str">
        <f t="shared" ca="1" si="13"/>
        <v/>
      </c>
      <c r="BJ31" s="118" t="str">
        <f t="shared" ca="1" si="27"/>
        <v/>
      </c>
      <c r="BK31" s="118" t="str">
        <f t="shared" ca="1" si="26"/>
        <v/>
      </c>
      <c r="BL31" s="118" t="str">
        <f t="shared" ca="1" si="26"/>
        <v/>
      </c>
      <c r="BM31" s="118" t="str">
        <f t="shared" ca="1" si="26"/>
        <v/>
      </c>
      <c r="BN31" s="118" t="str">
        <f t="shared" ca="1" si="26"/>
        <v/>
      </c>
      <c r="BO31" s="118" t="str">
        <f t="shared" ca="1" si="26"/>
        <v/>
      </c>
      <c r="BP31" s="118" t="str">
        <f t="shared" ca="1" si="26"/>
        <v/>
      </c>
      <c r="BQ31" s="118" t="str">
        <f t="shared" ca="1" si="26"/>
        <v/>
      </c>
      <c r="BR31" s="118" t="str">
        <f t="shared" ca="1" si="26"/>
        <v/>
      </c>
      <c r="BS31" s="118" t="str">
        <f t="shared" ca="1" si="26"/>
        <v/>
      </c>
      <c r="BT31" s="118" t="str">
        <f t="shared" ca="1" si="26"/>
        <v/>
      </c>
      <c r="BU31" s="118" t="str">
        <f t="shared" ca="1" si="26"/>
        <v/>
      </c>
      <c r="BV31" s="118" t="str">
        <f t="shared" ca="1" si="26"/>
        <v/>
      </c>
      <c r="BW31" s="118" t="str">
        <f t="shared" ca="1" si="26"/>
        <v/>
      </c>
      <c r="BX31" s="118" t="str">
        <f t="shared" ca="1" si="26"/>
        <v/>
      </c>
      <c r="BY31" s="118" t="str">
        <f t="shared" ca="1" si="26"/>
        <v/>
      </c>
      <c r="BZ31" s="118" t="str">
        <f t="shared" ca="1" si="26"/>
        <v/>
      </c>
      <c r="CA31" s="118" t="str">
        <f t="shared" ca="1" si="26"/>
        <v/>
      </c>
      <c r="CB31" s="118" t="str">
        <f t="shared" ca="1" si="26"/>
        <v/>
      </c>
      <c r="CC31" s="118" t="str">
        <f t="shared" ca="1" si="26"/>
        <v/>
      </c>
      <c r="CD31" s="118" t="str">
        <f t="shared" ca="1" si="26"/>
        <v/>
      </c>
      <c r="CE31" s="118" t="str">
        <f t="shared" ca="1" si="26"/>
        <v/>
      </c>
      <c r="CF31" s="118" t="str">
        <f t="shared" ca="1" si="26"/>
        <v/>
      </c>
      <c r="CG31" s="118" t="str">
        <f t="shared" ca="1" si="26"/>
        <v/>
      </c>
      <c r="CH31" s="118" t="str">
        <f t="shared" ca="1" si="26"/>
        <v/>
      </c>
      <c r="CI31" s="118" t="str">
        <f t="shared" ca="1" si="26"/>
        <v/>
      </c>
      <c r="CJ31" s="118" t="str">
        <f t="shared" ca="1" si="26"/>
        <v/>
      </c>
      <c r="CK31" s="118" t="str">
        <f t="shared" ca="1" si="26"/>
        <v/>
      </c>
      <c r="CL31" s="118" t="str">
        <f t="shared" ca="1" si="26"/>
        <v/>
      </c>
      <c r="CM31" s="118" t="str">
        <f t="shared" ca="1" si="26"/>
        <v/>
      </c>
      <c r="CN31" s="118" t="str">
        <f t="shared" ca="1" si="26"/>
        <v/>
      </c>
      <c r="CO31" s="118" t="str">
        <f t="shared" ca="1" si="26"/>
        <v/>
      </c>
      <c r="CP31" s="118" t="str">
        <f t="shared" ca="1" si="26"/>
        <v/>
      </c>
      <c r="CQ31" s="118" t="str">
        <f t="shared" ca="1" si="26"/>
        <v/>
      </c>
      <c r="CR31" s="118" t="str">
        <f t="shared" ca="1" si="26"/>
        <v/>
      </c>
      <c r="CS31" s="118" t="str">
        <f t="shared" ca="1" si="26"/>
        <v/>
      </c>
    </row>
    <row r="32" spans="1:97" x14ac:dyDescent="0.25">
      <c r="A32" s="498"/>
      <c r="B32" s="135" t="str">
        <f t="shared" ca="1" si="14"/>
        <v/>
      </c>
      <c r="C32" s="135" t="str">
        <f t="shared" ca="1" si="14"/>
        <v/>
      </c>
      <c r="D32" s="135" t="str">
        <f t="shared" ca="1" si="14"/>
        <v/>
      </c>
      <c r="E32" s="135" t="str">
        <f t="shared" ca="1" si="14"/>
        <v/>
      </c>
      <c r="F32" s="135" t="str">
        <f t="shared" ca="1" si="14"/>
        <v/>
      </c>
      <c r="G32" s="135" t="str">
        <f t="shared" ca="1" si="14"/>
        <v/>
      </c>
      <c r="H32" s="135" t="str">
        <f t="shared" ca="1" si="14"/>
        <v/>
      </c>
      <c r="I32" s="500"/>
      <c r="J32" s="135" t="str">
        <f t="shared" ca="1" si="10"/>
        <v/>
      </c>
      <c r="K32" s="135" t="str">
        <f t="shared" ca="1" si="10"/>
        <v/>
      </c>
      <c r="L32" s="135" t="str">
        <f t="shared" ca="1" si="10"/>
        <v/>
      </c>
      <c r="M32" s="135" t="str">
        <f t="shared" ca="1" si="10"/>
        <v/>
      </c>
      <c r="N32" s="135" t="str">
        <f t="shared" ca="1" si="10"/>
        <v/>
      </c>
      <c r="O32" s="135" t="str">
        <f t="shared" ca="1" si="10"/>
        <v/>
      </c>
      <c r="P32" s="135" t="str">
        <f t="shared" ca="1" si="10"/>
        <v/>
      </c>
      <c r="Q32" s="500"/>
      <c r="R32" s="135" t="str">
        <f t="shared" ca="1" si="11"/>
        <v/>
      </c>
      <c r="S32" s="135" t="str">
        <f t="shared" ca="1" si="11"/>
        <v/>
      </c>
      <c r="T32" s="135" t="str">
        <f t="shared" ca="1" si="11"/>
        <v/>
      </c>
      <c r="U32" s="135" t="str">
        <f t="shared" ca="1" si="11"/>
        <v/>
      </c>
      <c r="V32" s="135" t="str">
        <f t="shared" ca="1" si="11"/>
        <v/>
      </c>
      <c r="W32" s="135" t="str">
        <f t="shared" ca="1" si="11"/>
        <v/>
      </c>
      <c r="X32" s="500"/>
      <c r="Y32" s="135" t="str">
        <f t="shared" ca="1" si="12"/>
        <v/>
      </c>
      <c r="Z32" s="135" t="str">
        <f t="shared" ca="1" si="12"/>
        <v/>
      </c>
      <c r="AA32" s="135" t="str">
        <f t="shared" ca="1" si="12"/>
        <v/>
      </c>
      <c r="AB32" s="135" t="str">
        <f t="shared" ca="1" si="12"/>
        <v/>
      </c>
      <c r="AC32" s="135" t="str">
        <f t="shared" ca="1" si="12"/>
        <v/>
      </c>
      <c r="AD32" s="135" t="str">
        <f t="shared" ca="1" si="12"/>
        <v/>
      </c>
      <c r="AE32" s="135" t="str">
        <f t="shared" ca="1" si="12"/>
        <v/>
      </c>
      <c r="AF32" s="500"/>
      <c r="AG32" s="135" t="str">
        <f t="shared" ca="1" si="13"/>
        <v/>
      </c>
      <c r="AH32" s="135" t="str">
        <f t="shared" ca="1" si="13"/>
        <v/>
      </c>
      <c r="AI32" s="135" t="str">
        <f t="shared" ca="1" si="13"/>
        <v/>
      </c>
      <c r="AJ32" s="135" t="str">
        <f t="shared" ca="1" si="13"/>
        <v/>
      </c>
      <c r="AK32" s="135" t="str">
        <f t="shared" ca="1" si="13"/>
        <v/>
      </c>
      <c r="AL32" s="135" t="str">
        <f t="shared" ca="1" si="13"/>
        <v/>
      </c>
      <c r="AM32" s="135" t="str">
        <f t="shared" ca="1" si="13"/>
        <v/>
      </c>
      <c r="AN32" s="135" t="str">
        <f t="shared" ca="1" si="13"/>
        <v/>
      </c>
      <c r="AO32" s="135" t="str">
        <f t="shared" ca="1" si="13"/>
        <v/>
      </c>
      <c r="BJ32" s="118" t="str">
        <f t="shared" ca="1" si="27"/>
        <v/>
      </c>
      <c r="BK32" s="118" t="str">
        <f t="shared" ca="1" si="26"/>
        <v/>
      </c>
      <c r="BL32" s="118" t="str">
        <f t="shared" ca="1" si="26"/>
        <v/>
      </c>
      <c r="BM32" s="118" t="str">
        <f t="shared" ca="1" si="26"/>
        <v/>
      </c>
      <c r="BN32" s="118" t="str">
        <f t="shared" ca="1" si="26"/>
        <v/>
      </c>
      <c r="BO32" s="118" t="str">
        <f t="shared" ca="1" si="26"/>
        <v/>
      </c>
      <c r="BP32" s="118" t="str">
        <f t="shared" ca="1" si="26"/>
        <v/>
      </c>
      <c r="BQ32" s="118" t="str">
        <f t="shared" ca="1" si="26"/>
        <v/>
      </c>
      <c r="BR32" s="118" t="str">
        <f t="shared" ca="1" si="26"/>
        <v/>
      </c>
      <c r="BS32" s="118" t="str">
        <f t="shared" ca="1" si="26"/>
        <v/>
      </c>
      <c r="BT32" s="118" t="str">
        <f t="shared" ca="1" si="26"/>
        <v/>
      </c>
      <c r="BU32" s="118" t="str">
        <f t="shared" ca="1" si="26"/>
        <v/>
      </c>
      <c r="BV32" s="118" t="str">
        <f t="shared" ca="1" si="26"/>
        <v/>
      </c>
      <c r="BW32" s="118" t="str">
        <f t="shared" ca="1" si="26"/>
        <v/>
      </c>
      <c r="BX32" s="118" t="str">
        <f t="shared" ca="1" si="26"/>
        <v/>
      </c>
      <c r="BY32" s="118" t="str">
        <f t="shared" ca="1" si="26"/>
        <v/>
      </c>
      <c r="BZ32" s="118" t="str">
        <f t="shared" ca="1" si="26"/>
        <v/>
      </c>
      <c r="CA32" s="118" t="str">
        <f t="shared" ca="1" si="26"/>
        <v/>
      </c>
      <c r="CB32" s="118" t="str">
        <f t="shared" ca="1" si="26"/>
        <v/>
      </c>
      <c r="CC32" s="118" t="str">
        <f t="shared" ca="1" si="26"/>
        <v/>
      </c>
      <c r="CD32" s="118" t="str">
        <f t="shared" ca="1" si="26"/>
        <v/>
      </c>
      <c r="CE32" s="118" t="str">
        <f t="shared" ca="1" si="26"/>
        <v/>
      </c>
      <c r="CF32" s="118" t="str">
        <f t="shared" ca="1" si="26"/>
        <v/>
      </c>
      <c r="CG32" s="118" t="str">
        <f t="shared" ca="1" si="26"/>
        <v/>
      </c>
      <c r="CH32" s="118" t="str">
        <f t="shared" ca="1" si="26"/>
        <v/>
      </c>
      <c r="CI32" s="118" t="str">
        <f t="shared" ca="1" si="26"/>
        <v/>
      </c>
      <c r="CJ32" s="118" t="str">
        <f t="shared" ca="1" si="26"/>
        <v/>
      </c>
      <c r="CK32" s="118" t="str">
        <f t="shared" ca="1" si="26"/>
        <v/>
      </c>
      <c r="CL32" s="118" t="str">
        <f t="shared" ca="1" si="26"/>
        <v/>
      </c>
      <c r="CM32" s="118" t="str">
        <f t="shared" ca="1" si="26"/>
        <v/>
      </c>
      <c r="CN32" s="118" t="str">
        <f t="shared" ca="1" si="26"/>
        <v/>
      </c>
      <c r="CO32" s="118" t="str">
        <f t="shared" ca="1" si="26"/>
        <v/>
      </c>
      <c r="CP32" s="118" t="str">
        <f t="shared" ca="1" si="26"/>
        <v/>
      </c>
      <c r="CQ32" s="118" t="str">
        <f t="shared" ca="1" si="26"/>
        <v/>
      </c>
      <c r="CR32" s="118" t="str">
        <f t="shared" ca="1" si="26"/>
        <v/>
      </c>
      <c r="CS32" s="118" t="str">
        <f t="shared" ca="1" si="26"/>
        <v/>
      </c>
    </row>
    <row r="33" spans="1:100" x14ac:dyDescent="0.25">
      <c r="A33" s="502" t="s">
        <v>215</v>
      </c>
      <c r="B33" s="135" t="str">
        <f t="shared" ca="1" si="14"/>
        <v/>
      </c>
      <c r="C33" s="135" t="str">
        <f t="shared" ca="1" si="14"/>
        <v/>
      </c>
      <c r="D33" s="135" t="str">
        <f t="shared" ca="1" si="14"/>
        <v/>
      </c>
      <c r="E33" s="135" t="str">
        <f t="shared" ca="1" si="14"/>
        <v/>
      </c>
      <c r="F33" s="135" t="str">
        <f t="shared" ca="1" si="14"/>
        <v/>
      </c>
      <c r="G33" s="135" t="str">
        <f t="shared" ca="1" si="14"/>
        <v/>
      </c>
      <c r="H33" s="135" t="str">
        <f t="shared" ca="1" si="14"/>
        <v/>
      </c>
      <c r="I33" s="500"/>
      <c r="J33" s="135" t="str">
        <f t="shared" ca="1" si="10"/>
        <v/>
      </c>
      <c r="K33" s="135" t="str">
        <f t="shared" ca="1" si="10"/>
        <v/>
      </c>
      <c r="L33" s="135" t="str">
        <f t="shared" ca="1" si="10"/>
        <v/>
      </c>
      <c r="M33" s="135" t="str">
        <f t="shared" ca="1" si="10"/>
        <v/>
      </c>
      <c r="N33" s="135" t="str">
        <f t="shared" ca="1" si="10"/>
        <v/>
      </c>
      <c r="O33" s="135" t="str">
        <f t="shared" ca="1" si="10"/>
        <v/>
      </c>
      <c r="P33" s="135" t="str">
        <f t="shared" ca="1" si="10"/>
        <v/>
      </c>
      <c r="Q33" s="500"/>
      <c r="R33" s="135" t="str">
        <f t="shared" ca="1" si="11"/>
        <v/>
      </c>
      <c r="S33" s="135" t="str">
        <f t="shared" ca="1" si="11"/>
        <v/>
      </c>
      <c r="T33" s="135" t="str">
        <f t="shared" ca="1" si="11"/>
        <v/>
      </c>
      <c r="U33" s="135" t="str">
        <f t="shared" ca="1" si="11"/>
        <v/>
      </c>
      <c r="V33" s="135" t="str">
        <f t="shared" ca="1" si="11"/>
        <v/>
      </c>
      <c r="W33" s="135" t="str">
        <f t="shared" ca="1" si="11"/>
        <v/>
      </c>
      <c r="X33" s="500"/>
      <c r="Y33" s="135" t="str">
        <f t="shared" ca="1" si="12"/>
        <v/>
      </c>
      <c r="Z33" s="135" t="str">
        <f t="shared" ca="1" si="12"/>
        <v/>
      </c>
      <c r="AA33" s="135" t="str">
        <f t="shared" ca="1" si="12"/>
        <v/>
      </c>
      <c r="AB33" s="135" t="str">
        <f t="shared" ca="1" si="12"/>
        <v/>
      </c>
      <c r="AC33" s="135" t="str">
        <f t="shared" ca="1" si="12"/>
        <v/>
      </c>
      <c r="AD33" s="135" t="str">
        <f t="shared" ca="1" si="12"/>
        <v/>
      </c>
      <c r="AE33" s="135" t="str">
        <f t="shared" ca="1" si="12"/>
        <v/>
      </c>
      <c r="AF33" s="500"/>
      <c r="AG33" s="135" t="str">
        <f t="shared" ca="1" si="13"/>
        <v/>
      </c>
      <c r="AH33" s="135" t="str">
        <f t="shared" ca="1" si="13"/>
        <v/>
      </c>
      <c r="AI33" s="135" t="str">
        <f t="shared" ca="1" si="13"/>
        <v/>
      </c>
      <c r="AJ33" s="135" t="str">
        <f t="shared" ca="1" si="13"/>
        <v/>
      </c>
      <c r="AK33" s="135" t="str">
        <f t="shared" ca="1" si="13"/>
        <v/>
      </c>
      <c r="AL33" s="135" t="str">
        <f t="shared" ca="1" si="13"/>
        <v/>
      </c>
      <c r="AM33" s="135" t="str">
        <f t="shared" ca="1" si="13"/>
        <v/>
      </c>
      <c r="AN33" s="135" t="str">
        <f t="shared" ca="1" si="13"/>
        <v/>
      </c>
      <c r="AO33" s="135" t="str">
        <f t="shared" ca="1" si="13"/>
        <v/>
      </c>
      <c r="BJ33" s="118" t="str">
        <f t="shared" ca="1" si="27"/>
        <v/>
      </c>
      <c r="BK33" s="118" t="str">
        <f t="shared" ca="1" si="26"/>
        <v/>
      </c>
      <c r="BL33" s="118" t="str">
        <f t="shared" ca="1" si="26"/>
        <v/>
      </c>
      <c r="BM33" s="118" t="str">
        <f t="shared" ca="1" si="26"/>
        <v/>
      </c>
      <c r="BN33" s="118" t="str">
        <f t="shared" ca="1" si="26"/>
        <v/>
      </c>
      <c r="BO33" s="118" t="str">
        <f t="shared" ca="1" si="26"/>
        <v/>
      </c>
      <c r="BP33" s="118" t="str">
        <f t="shared" ca="1" si="26"/>
        <v/>
      </c>
      <c r="BQ33" s="118" t="str">
        <f t="shared" ca="1" si="26"/>
        <v/>
      </c>
      <c r="BR33" s="118" t="str">
        <f t="shared" ca="1" si="26"/>
        <v/>
      </c>
      <c r="BS33" s="118" t="str">
        <f t="shared" ca="1" si="26"/>
        <v/>
      </c>
      <c r="BT33" s="118" t="str">
        <f t="shared" ca="1" si="26"/>
        <v/>
      </c>
      <c r="BU33" s="118" t="str">
        <f t="shared" ca="1" si="26"/>
        <v/>
      </c>
      <c r="BV33" s="118" t="str">
        <f t="shared" ca="1" si="26"/>
        <v/>
      </c>
      <c r="BW33" s="118" t="str">
        <f t="shared" ca="1" si="26"/>
        <v/>
      </c>
      <c r="BX33" s="118" t="str">
        <f t="shared" ca="1" si="26"/>
        <v/>
      </c>
      <c r="BY33" s="118" t="str">
        <f t="shared" ca="1" si="26"/>
        <v/>
      </c>
      <c r="BZ33" s="118" t="str">
        <f t="shared" ca="1" si="26"/>
        <v/>
      </c>
      <c r="CA33" s="118" t="str">
        <f t="shared" ca="1" si="26"/>
        <v/>
      </c>
      <c r="CB33" s="118" t="str">
        <f t="shared" ca="1" si="26"/>
        <v/>
      </c>
      <c r="CC33" s="118" t="str">
        <f t="shared" ca="1" si="26"/>
        <v/>
      </c>
      <c r="CD33" s="118" t="str">
        <f t="shared" ca="1" si="26"/>
        <v/>
      </c>
      <c r="CE33" s="118" t="str">
        <f t="shared" ca="1" si="26"/>
        <v/>
      </c>
      <c r="CF33" s="118" t="str">
        <f t="shared" ca="1" si="26"/>
        <v/>
      </c>
      <c r="CG33" s="118" t="str">
        <f t="shared" ca="1" si="26"/>
        <v/>
      </c>
      <c r="CH33" s="118" t="str">
        <f t="shared" ca="1" si="26"/>
        <v/>
      </c>
      <c r="CI33" s="118" t="str">
        <f t="shared" ca="1" si="26"/>
        <v/>
      </c>
      <c r="CJ33" s="118" t="str">
        <f t="shared" ca="1" si="26"/>
        <v/>
      </c>
      <c r="CK33" s="118" t="str">
        <f t="shared" ca="1" si="26"/>
        <v/>
      </c>
      <c r="CL33" s="118" t="str">
        <f t="shared" ca="1" si="26"/>
        <v/>
      </c>
      <c r="CM33" s="118" t="str">
        <f t="shared" ca="1" si="26"/>
        <v/>
      </c>
      <c r="CN33" s="118" t="str">
        <f t="shared" ca="1" si="26"/>
        <v/>
      </c>
      <c r="CO33" s="118" t="str">
        <f t="shared" ca="1" si="26"/>
        <v/>
      </c>
      <c r="CP33" s="118" t="str">
        <f t="shared" ca="1" si="26"/>
        <v/>
      </c>
      <c r="CQ33" s="118" t="str">
        <f t="shared" ca="1" si="26"/>
        <v/>
      </c>
      <c r="CR33" s="118" t="str">
        <f t="shared" ca="1" si="26"/>
        <v/>
      </c>
      <c r="CS33" s="118" t="str">
        <f t="shared" ca="1" si="26"/>
        <v/>
      </c>
    </row>
    <row r="34" spans="1:100" x14ac:dyDescent="0.25">
      <c r="A34" s="503"/>
      <c r="B34" s="135" t="str">
        <f t="shared" ca="1" si="14"/>
        <v/>
      </c>
      <c r="C34" s="135" t="str">
        <f t="shared" ca="1" si="14"/>
        <v/>
      </c>
      <c r="D34" s="135" t="str">
        <f t="shared" ca="1" si="14"/>
        <v/>
      </c>
      <c r="E34" s="135" t="str">
        <f t="shared" ca="1" si="14"/>
        <v/>
      </c>
      <c r="F34" s="135" t="str">
        <f t="shared" ca="1" si="14"/>
        <v/>
      </c>
      <c r="G34" s="135" t="str">
        <f t="shared" ca="1" si="14"/>
        <v/>
      </c>
      <c r="H34" s="135" t="str">
        <f t="shared" ca="1" si="14"/>
        <v/>
      </c>
      <c r="I34" s="500"/>
      <c r="J34" s="135" t="str">
        <f t="shared" ca="1" si="10"/>
        <v/>
      </c>
      <c r="K34" s="135" t="str">
        <f t="shared" ca="1" si="10"/>
        <v/>
      </c>
      <c r="L34" s="135" t="str">
        <f t="shared" ca="1" si="10"/>
        <v/>
      </c>
      <c r="M34" s="135" t="str">
        <f t="shared" ca="1" si="10"/>
        <v/>
      </c>
      <c r="N34" s="135" t="str">
        <f t="shared" ca="1" si="10"/>
        <v/>
      </c>
      <c r="O34" s="135" t="str">
        <f t="shared" ca="1" si="10"/>
        <v/>
      </c>
      <c r="P34" s="135" t="str">
        <f t="shared" ca="1" si="10"/>
        <v/>
      </c>
      <c r="Q34" s="500"/>
      <c r="R34" s="135" t="str">
        <f t="shared" ca="1" si="11"/>
        <v/>
      </c>
      <c r="S34" s="135" t="str">
        <f t="shared" ca="1" si="11"/>
        <v/>
      </c>
      <c r="T34" s="135" t="str">
        <f t="shared" ca="1" si="11"/>
        <v/>
      </c>
      <c r="U34" s="135" t="str">
        <f t="shared" ca="1" si="11"/>
        <v/>
      </c>
      <c r="V34" s="135" t="str">
        <f t="shared" ca="1" si="11"/>
        <v/>
      </c>
      <c r="W34" s="135" t="str">
        <f t="shared" ca="1" si="11"/>
        <v/>
      </c>
      <c r="X34" s="500"/>
      <c r="Y34" s="135" t="str">
        <f t="shared" ca="1" si="12"/>
        <v/>
      </c>
      <c r="Z34" s="135" t="str">
        <f t="shared" ca="1" si="12"/>
        <v/>
      </c>
      <c r="AA34" s="135" t="str">
        <f t="shared" ca="1" si="12"/>
        <v/>
      </c>
      <c r="AB34" s="135" t="str">
        <f t="shared" ca="1" si="12"/>
        <v/>
      </c>
      <c r="AC34" s="135" t="str">
        <f t="shared" ca="1" si="12"/>
        <v/>
      </c>
      <c r="AD34" s="135" t="str">
        <f t="shared" ca="1" si="12"/>
        <v/>
      </c>
      <c r="AE34" s="135" t="str">
        <f t="shared" ca="1" si="12"/>
        <v/>
      </c>
      <c r="AF34" s="500"/>
      <c r="AG34" s="135" t="str">
        <f t="shared" ca="1" si="13"/>
        <v/>
      </c>
      <c r="AH34" s="135" t="str">
        <f t="shared" ca="1" si="13"/>
        <v/>
      </c>
      <c r="AI34" s="135" t="str">
        <f t="shared" ca="1" si="13"/>
        <v/>
      </c>
      <c r="AJ34" s="135" t="str">
        <f t="shared" ca="1" si="13"/>
        <v/>
      </c>
      <c r="AK34" s="135" t="str">
        <f t="shared" ca="1" si="13"/>
        <v/>
      </c>
      <c r="AL34" s="135" t="str">
        <f t="shared" ca="1" si="13"/>
        <v/>
      </c>
      <c r="AM34" s="135" t="str">
        <f t="shared" ca="1" si="13"/>
        <v/>
      </c>
      <c r="AN34" s="135" t="str">
        <f t="shared" ca="1" si="13"/>
        <v/>
      </c>
      <c r="AO34" s="135" t="str">
        <f t="shared" ca="1" si="13"/>
        <v/>
      </c>
      <c r="BJ34" s="118" t="str">
        <f t="shared" ca="1" si="27"/>
        <v/>
      </c>
      <c r="BK34" s="118" t="str">
        <f t="shared" ca="1" si="26"/>
        <v/>
      </c>
      <c r="BL34" s="118" t="str">
        <f t="shared" ca="1" si="26"/>
        <v/>
      </c>
      <c r="BM34" s="118" t="str">
        <f t="shared" ca="1" si="26"/>
        <v/>
      </c>
      <c r="BN34" s="118" t="str">
        <f t="shared" ca="1" si="26"/>
        <v/>
      </c>
      <c r="BO34" s="118" t="str">
        <f t="shared" ca="1" si="26"/>
        <v/>
      </c>
      <c r="BP34" s="118" t="str">
        <f t="shared" ca="1" si="26"/>
        <v/>
      </c>
      <c r="BQ34" s="118" t="str">
        <f t="shared" ca="1" si="26"/>
        <v/>
      </c>
      <c r="BR34" s="118" t="str">
        <f t="shared" ca="1" si="26"/>
        <v/>
      </c>
      <c r="BS34" s="118" t="str">
        <f t="shared" ca="1" si="26"/>
        <v/>
      </c>
      <c r="BT34" s="118" t="str">
        <f t="shared" ca="1" si="26"/>
        <v/>
      </c>
      <c r="BU34" s="118" t="str">
        <f t="shared" ca="1" si="26"/>
        <v/>
      </c>
      <c r="BV34" s="118" t="str">
        <f t="shared" ca="1" si="26"/>
        <v/>
      </c>
      <c r="BW34" s="118" t="str">
        <f t="shared" ca="1" si="26"/>
        <v/>
      </c>
      <c r="BX34" s="118" t="str">
        <f t="shared" ca="1" si="26"/>
        <v/>
      </c>
      <c r="BY34" s="118" t="str">
        <f t="shared" ca="1" si="26"/>
        <v/>
      </c>
      <c r="BZ34" s="118" t="str">
        <f t="shared" ca="1" si="26"/>
        <v/>
      </c>
      <c r="CA34" s="118" t="str">
        <f t="shared" ca="1" si="26"/>
        <v/>
      </c>
      <c r="CB34" s="118" t="str">
        <f t="shared" ca="1" si="26"/>
        <v/>
      </c>
      <c r="CC34" s="118" t="str">
        <f t="shared" ca="1" si="26"/>
        <v/>
      </c>
      <c r="CD34" s="118" t="str">
        <f t="shared" ca="1" si="26"/>
        <v/>
      </c>
      <c r="CE34" s="118" t="str">
        <f t="shared" ca="1" si="26"/>
        <v/>
      </c>
      <c r="CF34" s="118" t="str">
        <f t="shared" ca="1" si="26"/>
        <v/>
      </c>
      <c r="CG34" s="118" t="str">
        <f t="shared" ca="1" si="26"/>
        <v/>
      </c>
      <c r="CH34" s="118" t="str">
        <f t="shared" ca="1" si="26"/>
        <v/>
      </c>
      <c r="CI34" s="118" t="str">
        <f t="shared" ca="1" si="26"/>
        <v/>
      </c>
      <c r="CJ34" s="118" t="str">
        <f t="shared" ca="1" si="26"/>
        <v/>
      </c>
      <c r="CK34" s="118" t="str">
        <f t="shared" ca="1" si="26"/>
        <v/>
      </c>
      <c r="CL34" s="118" t="str">
        <f t="shared" ca="1" si="26"/>
        <v/>
      </c>
      <c r="CM34" s="118" t="str">
        <f t="shared" ca="1" si="26"/>
        <v/>
      </c>
      <c r="CN34" s="118" t="str">
        <f t="shared" ca="1" si="26"/>
        <v/>
      </c>
      <c r="CO34" s="118" t="str">
        <f t="shared" ca="1" si="26"/>
        <v/>
      </c>
      <c r="CP34" s="118" t="str">
        <f t="shared" ca="1" si="26"/>
        <v/>
      </c>
      <c r="CQ34" s="118" t="str">
        <f t="shared" ca="1" si="26"/>
        <v/>
      </c>
      <c r="CR34" s="118" t="str">
        <f t="shared" ca="1" si="26"/>
        <v/>
      </c>
      <c r="CS34" s="118" t="str">
        <f t="shared" ca="1" si="26"/>
        <v/>
      </c>
    </row>
    <row r="35" spans="1:100" ht="15.75" customHeight="1" x14ac:dyDescent="0.25">
      <c r="A35" s="114"/>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BJ35" s="118" t="str">
        <f t="shared" ca="1" si="27"/>
        <v/>
      </c>
      <c r="BK35" s="118" t="str">
        <f t="shared" ca="1" si="26"/>
        <v/>
      </c>
      <c r="BL35" s="118" t="str">
        <f t="shared" ca="1" si="26"/>
        <v/>
      </c>
      <c r="BM35" s="118" t="str">
        <f t="shared" ca="1" si="26"/>
        <v/>
      </c>
      <c r="BN35" s="118" t="str">
        <f t="shared" ca="1" si="26"/>
        <v/>
      </c>
      <c r="BO35" s="118" t="str">
        <f t="shared" ca="1" si="26"/>
        <v/>
      </c>
      <c r="BP35" s="118" t="str">
        <f t="shared" ca="1" si="26"/>
        <v/>
      </c>
      <c r="BQ35" s="118" t="str">
        <f t="shared" ca="1" si="26"/>
        <v/>
      </c>
      <c r="BR35" s="118" t="str">
        <f t="shared" ca="1" si="26"/>
        <v/>
      </c>
      <c r="BS35" s="118" t="str">
        <f t="shared" ca="1" si="26"/>
        <v/>
      </c>
      <c r="BT35" s="118" t="str">
        <f t="shared" ca="1" si="26"/>
        <v/>
      </c>
      <c r="BU35" s="118" t="str">
        <f t="shared" ca="1" si="26"/>
        <v/>
      </c>
      <c r="BV35" s="118" t="str">
        <f t="shared" ca="1" si="26"/>
        <v/>
      </c>
      <c r="BW35" s="118" t="str">
        <f t="shared" ca="1" si="26"/>
        <v/>
      </c>
      <c r="BX35" s="118" t="str">
        <f t="shared" ca="1" si="26"/>
        <v/>
      </c>
      <c r="BY35" s="118" t="str">
        <f t="shared" ca="1" si="26"/>
        <v/>
      </c>
      <c r="BZ35" s="118" t="str">
        <f t="shared" ca="1" si="26"/>
        <v/>
      </c>
      <c r="CA35" s="118" t="str">
        <f t="shared" ca="1" si="26"/>
        <v/>
      </c>
      <c r="CB35" s="118" t="str">
        <f t="shared" ca="1" si="26"/>
        <v/>
      </c>
      <c r="CC35" s="118" t="str">
        <f t="shared" ca="1" si="26"/>
        <v/>
      </c>
      <c r="CD35" s="118" t="str">
        <f t="shared" ca="1" si="26"/>
        <v/>
      </c>
      <c r="CE35" s="118" t="str">
        <f t="shared" ca="1" si="26"/>
        <v/>
      </c>
      <c r="CF35" s="118" t="str">
        <f t="shared" ca="1" si="26"/>
        <v/>
      </c>
      <c r="CG35" s="118" t="str">
        <f t="shared" ca="1" si="26"/>
        <v/>
      </c>
      <c r="CH35" s="118" t="str">
        <f t="shared" ca="1" si="26"/>
        <v/>
      </c>
      <c r="CI35" s="118" t="str">
        <f t="shared" ca="1" si="26"/>
        <v/>
      </c>
      <c r="CJ35" s="118" t="str">
        <f t="shared" ca="1" si="26"/>
        <v/>
      </c>
      <c r="CK35" s="118" t="str">
        <f t="shared" ca="1" si="26"/>
        <v/>
      </c>
      <c r="CL35" s="118" t="str">
        <f t="shared" ca="1" si="26"/>
        <v/>
      </c>
      <c r="CM35" s="118" t="str">
        <f t="shared" ca="1" si="26"/>
        <v/>
      </c>
      <c r="CN35" s="118" t="str">
        <f t="shared" ca="1" si="26"/>
        <v/>
      </c>
      <c r="CO35" s="118" t="str">
        <f t="shared" ca="1" si="26"/>
        <v/>
      </c>
      <c r="CP35" s="118" t="str">
        <f t="shared" ca="1" si="26"/>
        <v/>
      </c>
      <c r="CQ35" s="118" t="str">
        <f t="shared" ca="1" si="26"/>
        <v/>
      </c>
      <c r="CR35" s="118" t="str">
        <f t="shared" ca="1" si="26"/>
        <v/>
      </c>
      <c r="CS35" s="118" t="str">
        <f t="shared" ca="1" si="26"/>
        <v/>
      </c>
    </row>
    <row r="36" spans="1:100" x14ac:dyDescent="0.25">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BI36" s="115" t="s">
        <v>202</v>
      </c>
      <c r="BJ36" s="118" t="str">
        <f ca="1">IFERROR(LEFT(INDIRECT("l(-15)c"&amp;TEXT(46+2*BJ8,"##"),FALSE)&amp;"        ",8),"")</f>
        <v xml:space="preserve">        </v>
      </c>
      <c r="BK36" s="118" t="str">
        <f t="shared" ref="BK36:CS36" ca="1" si="28">IFERROR(LEFT(INDIRECT("l(-15)c"&amp;TEXT(46+2*BK8,"##"),FALSE)&amp;"        ",8),"")</f>
        <v xml:space="preserve">        </v>
      </c>
      <c r="BL36" s="118" t="str">
        <f t="shared" ca="1" si="28"/>
        <v xml:space="preserve">        </v>
      </c>
      <c r="BM36" s="118" t="str">
        <f t="shared" ca="1" si="28"/>
        <v xml:space="preserve">        </v>
      </c>
      <c r="BN36" s="118" t="str">
        <f t="shared" ca="1" si="28"/>
        <v xml:space="preserve">        </v>
      </c>
      <c r="BO36" s="118" t="str">
        <f t="shared" ca="1" si="28"/>
        <v xml:space="preserve">        </v>
      </c>
      <c r="BP36" s="118" t="str">
        <f t="shared" ca="1" si="28"/>
        <v xml:space="preserve">        </v>
      </c>
      <c r="BQ36" s="118" t="str">
        <f t="shared" ca="1" si="28"/>
        <v xml:space="preserve">        </v>
      </c>
      <c r="BR36" s="118" t="str">
        <f t="shared" ca="1" si="28"/>
        <v xml:space="preserve">        </v>
      </c>
      <c r="BS36" s="118" t="str">
        <f t="shared" ca="1" si="28"/>
        <v xml:space="preserve">        </v>
      </c>
      <c r="BT36" s="118" t="str">
        <f t="shared" ca="1" si="28"/>
        <v xml:space="preserve">        </v>
      </c>
      <c r="BU36" s="118" t="str">
        <f t="shared" ca="1" si="28"/>
        <v xml:space="preserve">        </v>
      </c>
      <c r="BV36" s="118" t="str">
        <f t="shared" ca="1" si="28"/>
        <v xml:space="preserve">        </v>
      </c>
      <c r="BW36" s="118" t="str">
        <f t="shared" ca="1" si="28"/>
        <v xml:space="preserve">        </v>
      </c>
      <c r="BX36" s="118" t="str">
        <f t="shared" ca="1" si="28"/>
        <v xml:space="preserve">        </v>
      </c>
      <c r="BY36" s="118" t="str">
        <f t="shared" ca="1" si="28"/>
        <v xml:space="preserve">        </v>
      </c>
      <c r="BZ36" s="118" t="str">
        <f t="shared" ca="1" si="28"/>
        <v xml:space="preserve">        </v>
      </c>
      <c r="CA36" s="118" t="str">
        <f t="shared" ca="1" si="28"/>
        <v xml:space="preserve">        </v>
      </c>
      <c r="CB36" s="118" t="str">
        <f t="shared" ca="1" si="28"/>
        <v xml:space="preserve">        </v>
      </c>
      <c r="CC36" s="118" t="str">
        <f t="shared" ca="1" si="28"/>
        <v xml:space="preserve">        </v>
      </c>
      <c r="CD36" s="118" t="str">
        <f t="shared" ca="1" si="28"/>
        <v xml:space="preserve">        </v>
      </c>
      <c r="CE36" s="118" t="str">
        <f t="shared" ca="1" si="28"/>
        <v xml:space="preserve">        </v>
      </c>
      <c r="CF36" s="118" t="str">
        <f t="shared" ca="1" si="28"/>
        <v xml:space="preserve">        </v>
      </c>
      <c r="CG36" s="118" t="str">
        <f t="shared" ca="1" si="28"/>
        <v xml:space="preserve">        </v>
      </c>
      <c r="CH36" s="118" t="str">
        <f t="shared" ca="1" si="28"/>
        <v xml:space="preserve">        </v>
      </c>
      <c r="CI36" s="118" t="str">
        <f t="shared" ca="1" si="28"/>
        <v xml:space="preserve">        </v>
      </c>
      <c r="CJ36" s="118" t="str">
        <f t="shared" ca="1" si="28"/>
        <v xml:space="preserve">        </v>
      </c>
      <c r="CK36" s="118" t="str">
        <f t="shared" ca="1" si="28"/>
        <v xml:space="preserve">        </v>
      </c>
      <c r="CL36" s="118" t="str">
        <f t="shared" ca="1" si="28"/>
        <v xml:space="preserve">        </v>
      </c>
      <c r="CM36" s="118" t="str">
        <f t="shared" ca="1" si="28"/>
        <v xml:space="preserve">        </v>
      </c>
      <c r="CN36" s="118" t="str">
        <f t="shared" ca="1" si="28"/>
        <v xml:space="preserve">        </v>
      </c>
      <c r="CO36" s="118" t="str">
        <f t="shared" ca="1" si="28"/>
        <v xml:space="preserve">        </v>
      </c>
      <c r="CP36" s="118" t="str">
        <f t="shared" ca="1" si="28"/>
        <v xml:space="preserve">        </v>
      </c>
      <c r="CQ36" s="118" t="str">
        <f t="shared" ca="1" si="28"/>
        <v xml:space="preserve">        </v>
      </c>
      <c r="CR36" s="118" t="str">
        <f t="shared" ca="1" si="28"/>
        <v xml:space="preserve">        </v>
      </c>
      <c r="CS36" s="118" t="str">
        <f t="shared" ca="1" si="28"/>
        <v xml:space="preserve">        </v>
      </c>
    </row>
    <row r="37" spans="1:100" x14ac:dyDescent="0.25">
      <c r="A37" s="121"/>
      <c r="B37" s="121"/>
      <c r="C37" s="127"/>
      <c r="D37" s="127"/>
      <c r="E37" s="124"/>
      <c r="F37" s="124"/>
      <c r="G37" s="127"/>
      <c r="H37" s="127"/>
      <c r="I37" s="124"/>
      <c r="J37" s="124"/>
      <c r="K37" s="127"/>
      <c r="L37" s="127"/>
      <c r="M37" s="124"/>
      <c r="N37" s="124"/>
      <c r="O37" s="127"/>
      <c r="P37" s="127"/>
      <c r="Q37" s="124"/>
      <c r="R37" s="124"/>
      <c r="S37" s="127"/>
      <c r="T37" s="127"/>
      <c r="U37" s="124"/>
      <c r="V37" s="124"/>
      <c r="W37" s="127"/>
      <c r="X37" s="127"/>
      <c r="Y37" s="124"/>
      <c r="Z37" s="124"/>
      <c r="AA37" s="123"/>
      <c r="AB37" s="123"/>
      <c r="AC37" s="123"/>
      <c r="AD37" s="123"/>
      <c r="AE37" s="123"/>
      <c r="AF37" s="123"/>
      <c r="BJ37" s="118" t="str">
        <f ca="1">IFERROR(IF(ROW()-35&lt;=INDIRECT("l21c"&amp;TEXT(45+2*BJ$8,"##"),FALSE),BJ36,""),"")</f>
        <v xml:space="preserve">        </v>
      </c>
      <c r="BK37" s="118" t="str">
        <f t="shared" ref="BK37:CS43" ca="1" si="29">IFERROR(IF(ROW()-35&lt;=INDIRECT("l21c"&amp;TEXT(45+2*BK$8,"##"),FALSE),BK36,""),"")</f>
        <v xml:space="preserve">        </v>
      </c>
      <c r="BL37" s="118" t="str">
        <f t="shared" ca="1" si="29"/>
        <v xml:space="preserve">        </v>
      </c>
      <c r="BM37" s="118" t="str">
        <f t="shared" ca="1" si="29"/>
        <v xml:space="preserve">        </v>
      </c>
      <c r="BN37" s="118" t="str">
        <f t="shared" ca="1" si="29"/>
        <v xml:space="preserve">        </v>
      </c>
      <c r="BO37" s="118" t="str">
        <f t="shared" ca="1" si="29"/>
        <v xml:space="preserve">        </v>
      </c>
      <c r="BP37" s="118" t="str">
        <f t="shared" ca="1" si="29"/>
        <v xml:space="preserve">        </v>
      </c>
      <c r="BQ37" s="118" t="str">
        <f t="shared" ca="1" si="29"/>
        <v xml:space="preserve">        </v>
      </c>
      <c r="BR37" s="118" t="str">
        <f t="shared" ca="1" si="29"/>
        <v xml:space="preserve">        </v>
      </c>
      <c r="BS37" s="118" t="str">
        <f t="shared" ca="1" si="29"/>
        <v xml:space="preserve">        </v>
      </c>
      <c r="BT37" s="118" t="str">
        <f t="shared" ca="1" si="29"/>
        <v xml:space="preserve">        </v>
      </c>
      <c r="BU37" s="118" t="str">
        <f t="shared" ca="1" si="29"/>
        <v xml:space="preserve">        </v>
      </c>
      <c r="BV37" s="118" t="str">
        <f t="shared" ca="1" si="29"/>
        <v xml:space="preserve">        </v>
      </c>
      <c r="BW37" s="118" t="str">
        <f t="shared" ca="1" si="29"/>
        <v xml:space="preserve">        </v>
      </c>
      <c r="BX37" s="118" t="str">
        <f t="shared" ca="1" si="29"/>
        <v xml:space="preserve">        </v>
      </c>
      <c r="BY37" s="118" t="str">
        <f t="shared" ca="1" si="29"/>
        <v xml:space="preserve">        </v>
      </c>
      <c r="BZ37" s="118" t="str">
        <f t="shared" ca="1" si="29"/>
        <v xml:space="preserve">        </v>
      </c>
      <c r="CA37" s="118" t="str">
        <f t="shared" ca="1" si="29"/>
        <v xml:space="preserve">        </v>
      </c>
      <c r="CB37" s="118" t="str">
        <f t="shared" ca="1" si="29"/>
        <v xml:space="preserve">        </v>
      </c>
      <c r="CC37" s="118" t="str">
        <f t="shared" ca="1" si="29"/>
        <v xml:space="preserve">        </v>
      </c>
      <c r="CD37" s="118" t="str">
        <f t="shared" ca="1" si="29"/>
        <v xml:space="preserve">        </v>
      </c>
      <c r="CE37" s="118" t="str">
        <f t="shared" ca="1" si="29"/>
        <v xml:space="preserve">        </v>
      </c>
      <c r="CF37" s="118" t="str">
        <f t="shared" ca="1" si="29"/>
        <v xml:space="preserve">        </v>
      </c>
      <c r="CG37" s="118" t="str">
        <f t="shared" ca="1" si="29"/>
        <v xml:space="preserve">        </v>
      </c>
      <c r="CH37" s="118" t="str">
        <f t="shared" ca="1" si="29"/>
        <v xml:space="preserve">        </v>
      </c>
      <c r="CI37" s="118" t="str">
        <f t="shared" ca="1" si="29"/>
        <v xml:space="preserve">        </v>
      </c>
      <c r="CJ37" s="118" t="str">
        <f t="shared" ca="1" si="29"/>
        <v xml:space="preserve">        </v>
      </c>
      <c r="CK37" s="118" t="str">
        <f t="shared" ca="1" si="29"/>
        <v xml:space="preserve">        </v>
      </c>
      <c r="CL37" s="118" t="str">
        <f t="shared" ca="1" si="29"/>
        <v xml:space="preserve">        </v>
      </c>
      <c r="CM37" s="118" t="str">
        <f t="shared" ca="1" si="29"/>
        <v xml:space="preserve">        </v>
      </c>
      <c r="CN37" s="118" t="str">
        <f t="shared" ca="1" si="29"/>
        <v xml:space="preserve">        </v>
      </c>
      <c r="CO37" s="118" t="str">
        <f t="shared" ca="1" si="29"/>
        <v xml:space="preserve">        </v>
      </c>
      <c r="CP37" s="118" t="str">
        <f t="shared" ca="1" si="29"/>
        <v xml:space="preserve">        </v>
      </c>
      <c r="CQ37" s="118" t="str">
        <f t="shared" ca="1" si="29"/>
        <v xml:space="preserve">        </v>
      </c>
      <c r="CR37" s="118" t="str">
        <f t="shared" ca="1" si="29"/>
        <v xml:space="preserve">        </v>
      </c>
      <c r="CS37" s="118" t="str">
        <f t="shared" ca="1" si="29"/>
        <v xml:space="preserve">        </v>
      </c>
    </row>
    <row r="38" spans="1:100" x14ac:dyDescent="0.25">
      <c r="A38" s="121"/>
      <c r="B38" s="121"/>
      <c r="C38" s="127"/>
      <c r="D38" s="127"/>
      <c r="E38" s="124"/>
      <c r="F38" s="124"/>
      <c r="G38" s="127"/>
      <c r="H38" s="127"/>
      <c r="I38" s="124"/>
      <c r="J38" s="124"/>
      <c r="K38" s="127"/>
      <c r="L38" s="127"/>
      <c r="M38" s="124"/>
      <c r="N38" s="124"/>
      <c r="O38" s="127"/>
      <c r="P38" s="127"/>
      <c r="Q38" s="124"/>
      <c r="R38" s="124"/>
      <c r="S38" s="127"/>
      <c r="T38" s="127"/>
      <c r="U38" s="124"/>
      <c r="V38" s="124"/>
      <c r="W38" s="127"/>
      <c r="X38" s="127"/>
      <c r="Y38" s="124"/>
      <c r="Z38" s="124"/>
      <c r="AA38" s="123"/>
      <c r="AB38" s="123"/>
      <c r="AC38" s="123"/>
      <c r="AD38" s="123"/>
      <c r="AE38" s="123"/>
      <c r="AF38" s="123"/>
      <c r="BJ38" s="118" t="str">
        <f t="shared" ref="BJ38:BJ43" ca="1" si="30">IFERROR(IF(ROW()-35&lt;=INDIRECT("l21c"&amp;TEXT(45+2*BJ$8,"##"),FALSE),BJ37,""),"")</f>
        <v/>
      </c>
      <c r="BK38" s="118" t="str">
        <f t="shared" ca="1" si="29"/>
        <v/>
      </c>
      <c r="BL38" s="118" t="str">
        <f t="shared" ca="1" si="29"/>
        <v/>
      </c>
      <c r="BM38" s="118" t="str">
        <f t="shared" ca="1" si="29"/>
        <v/>
      </c>
      <c r="BN38" s="118" t="str">
        <f t="shared" ca="1" si="29"/>
        <v/>
      </c>
      <c r="BO38" s="118" t="str">
        <f t="shared" ca="1" si="29"/>
        <v/>
      </c>
      <c r="BP38" s="118" t="str">
        <f t="shared" ca="1" si="29"/>
        <v/>
      </c>
      <c r="BQ38" s="118" t="str">
        <f t="shared" ca="1" si="29"/>
        <v/>
      </c>
      <c r="BR38" s="118" t="str">
        <f t="shared" ca="1" si="29"/>
        <v/>
      </c>
      <c r="BS38" s="118" t="str">
        <f t="shared" ca="1" si="29"/>
        <v/>
      </c>
      <c r="BT38" s="118" t="str">
        <f t="shared" ca="1" si="29"/>
        <v/>
      </c>
      <c r="BU38" s="118" t="str">
        <f t="shared" ca="1" si="29"/>
        <v/>
      </c>
      <c r="BV38" s="118" t="str">
        <f t="shared" ca="1" si="29"/>
        <v/>
      </c>
      <c r="BW38" s="118" t="str">
        <f t="shared" ca="1" si="29"/>
        <v/>
      </c>
      <c r="BX38" s="118" t="str">
        <f t="shared" ca="1" si="29"/>
        <v/>
      </c>
      <c r="BY38" s="118" t="str">
        <f t="shared" ca="1" si="29"/>
        <v/>
      </c>
      <c r="BZ38" s="118" t="str">
        <f t="shared" ca="1" si="29"/>
        <v/>
      </c>
      <c r="CA38" s="118" t="str">
        <f t="shared" ca="1" si="29"/>
        <v/>
      </c>
      <c r="CB38" s="118" t="str">
        <f t="shared" ca="1" si="29"/>
        <v/>
      </c>
      <c r="CC38" s="118" t="str">
        <f t="shared" ca="1" si="29"/>
        <v/>
      </c>
      <c r="CD38" s="118" t="str">
        <f t="shared" ca="1" si="29"/>
        <v/>
      </c>
      <c r="CE38" s="118" t="str">
        <f t="shared" ca="1" si="29"/>
        <v/>
      </c>
      <c r="CF38" s="118" t="str">
        <f t="shared" ca="1" si="29"/>
        <v/>
      </c>
      <c r="CG38" s="118" t="str">
        <f t="shared" ca="1" si="29"/>
        <v/>
      </c>
      <c r="CH38" s="118" t="str">
        <f t="shared" ca="1" si="29"/>
        <v/>
      </c>
      <c r="CI38" s="118" t="str">
        <f t="shared" ca="1" si="29"/>
        <v/>
      </c>
      <c r="CJ38" s="118" t="str">
        <f t="shared" ca="1" si="29"/>
        <v/>
      </c>
      <c r="CK38" s="118" t="str">
        <f t="shared" ca="1" si="29"/>
        <v/>
      </c>
      <c r="CL38" s="118" t="str">
        <f t="shared" ca="1" si="29"/>
        <v/>
      </c>
      <c r="CM38" s="118" t="str">
        <f t="shared" ca="1" si="29"/>
        <v/>
      </c>
      <c r="CN38" s="118" t="str">
        <f t="shared" ca="1" si="29"/>
        <v/>
      </c>
      <c r="CO38" s="118" t="str">
        <f t="shared" ca="1" si="29"/>
        <v/>
      </c>
      <c r="CP38" s="118" t="str">
        <f t="shared" ca="1" si="29"/>
        <v/>
      </c>
      <c r="CQ38" s="118" t="str">
        <f t="shared" ca="1" si="29"/>
        <v/>
      </c>
      <c r="CR38" s="118" t="str">
        <f t="shared" ca="1" si="29"/>
        <v/>
      </c>
      <c r="CS38" s="118" t="str">
        <f t="shared" ca="1" si="29"/>
        <v/>
      </c>
    </row>
    <row r="39" spans="1:100" x14ac:dyDescent="0.25">
      <c r="A39" s="125"/>
      <c r="B39" s="121"/>
      <c r="C39" s="123"/>
      <c r="D39" s="123"/>
      <c r="E39" s="123"/>
      <c r="F39" s="123"/>
      <c r="G39" s="123"/>
      <c r="H39" s="123"/>
      <c r="I39" s="123"/>
      <c r="J39" s="123"/>
      <c r="K39" s="123"/>
      <c r="L39" s="123"/>
      <c r="M39" s="123"/>
      <c r="N39" s="123"/>
      <c r="O39" s="123"/>
      <c r="P39" s="126"/>
      <c r="Q39" s="126"/>
      <c r="R39" s="126"/>
      <c r="S39" s="126"/>
      <c r="T39" s="126"/>
      <c r="U39" s="123"/>
      <c r="V39" s="123"/>
      <c r="W39" s="123"/>
      <c r="X39" s="123"/>
      <c r="Y39" s="123"/>
      <c r="Z39" s="123"/>
      <c r="AA39" s="123"/>
      <c r="AB39" s="123"/>
      <c r="AC39" s="123"/>
      <c r="AD39" s="123"/>
      <c r="AE39" s="123"/>
      <c r="AF39" s="123"/>
      <c r="BJ39" s="118" t="str">
        <f t="shared" ca="1" si="30"/>
        <v/>
      </c>
      <c r="BK39" s="118" t="str">
        <f t="shared" ca="1" si="29"/>
        <v/>
      </c>
      <c r="BL39" s="118" t="str">
        <f t="shared" ca="1" si="29"/>
        <v/>
      </c>
      <c r="BM39" s="118" t="str">
        <f t="shared" ca="1" si="29"/>
        <v/>
      </c>
      <c r="BN39" s="118" t="str">
        <f t="shared" ca="1" si="29"/>
        <v/>
      </c>
      <c r="BO39" s="118" t="str">
        <f t="shared" ca="1" si="29"/>
        <v/>
      </c>
      <c r="BP39" s="118" t="str">
        <f t="shared" ca="1" si="29"/>
        <v/>
      </c>
      <c r="BQ39" s="118" t="str">
        <f t="shared" ca="1" si="29"/>
        <v/>
      </c>
      <c r="BR39" s="118" t="str">
        <f t="shared" ca="1" si="29"/>
        <v/>
      </c>
      <c r="BS39" s="118" t="str">
        <f t="shared" ca="1" si="29"/>
        <v/>
      </c>
      <c r="BT39" s="118" t="str">
        <f t="shared" ca="1" si="29"/>
        <v/>
      </c>
      <c r="BU39" s="118" t="str">
        <f t="shared" ca="1" si="29"/>
        <v/>
      </c>
      <c r="BV39" s="118" t="str">
        <f t="shared" ca="1" si="29"/>
        <v/>
      </c>
      <c r="BW39" s="118" t="str">
        <f t="shared" ca="1" si="29"/>
        <v/>
      </c>
      <c r="BX39" s="118" t="str">
        <f t="shared" ca="1" si="29"/>
        <v/>
      </c>
      <c r="BY39" s="118" t="str">
        <f t="shared" ca="1" si="29"/>
        <v/>
      </c>
      <c r="BZ39" s="118" t="str">
        <f t="shared" ca="1" si="29"/>
        <v/>
      </c>
      <c r="CA39" s="118" t="str">
        <f t="shared" ca="1" si="29"/>
        <v/>
      </c>
      <c r="CB39" s="118" t="str">
        <f t="shared" ca="1" si="29"/>
        <v/>
      </c>
      <c r="CC39" s="118" t="str">
        <f t="shared" ca="1" si="29"/>
        <v/>
      </c>
      <c r="CD39" s="118" t="str">
        <f t="shared" ca="1" si="29"/>
        <v/>
      </c>
      <c r="CE39" s="118" t="str">
        <f t="shared" ca="1" si="29"/>
        <v/>
      </c>
      <c r="CF39" s="118" t="str">
        <f t="shared" ca="1" si="29"/>
        <v/>
      </c>
      <c r="CG39" s="118" t="str">
        <f t="shared" ca="1" si="29"/>
        <v/>
      </c>
      <c r="CH39" s="118" t="str">
        <f t="shared" ca="1" si="29"/>
        <v/>
      </c>
      <c r="CI39" s="118" t="str">
        <f t="shared" ca="1" si="29"/>
        <v/>
      </c>
      <c r="CJ39" s="118" t="str">
        <f t="shared" ca="1" si="29"/>
        <v/>
      </c>
      <c r="CK39" s="118" t="str">
        <f t="shared" ca="1" si="29"/>
        <v/>
      </c>
      <c r="CL39" s="118" t="str">
        <f t="shared" ca="1" si="29"/>
        <v/>
      </c>
      <c r="CM39" s="118" t="str">
        <f t="shared" ca="1" si="29"/>
        <v/>
      </c>
      <c r="CN39" s="118" t="str">
        <f t="shared" ca="1" si="29"/>
        <v/>
      </c>
      <c r="CO39" s="118" t="str">
        <f t="shared" ca="1" si="29"/>
        <v/>
      </c>
      <c r="CP39" s="118" t="str">
        <f t="shared" ca="1" si="29"/>
        <v/>
      </c>
      <c r="CQ39" s="118" t="str">
        <f t="shared" ca="1" si="29"/>
        <v/>
      </c>
      <c r="CR39" s="118" t="str">
        <f t="shared" ca="1" si="29"/>
        <v/>
      </c>
      <c r="CS39" s="118" t="str">
        <f t="shared" ca="1" si="29"/>
        <v/>
      </c>
    </row>
    <row r="40" spans="1:100" x14ac:dyDescent="0.25">
      <c r="A40" s="123"/>
      <c r="B40" s="121"/>
      <c r="C40" s="121"/>
      <c r="D40" s="121"/>
      <c r="E40" s="128"/>
      <c r="F40" s="128"/>
      <c r="G40" s="121"/>
      <c r="H40" s="121"/>
      <c r="I40" s="121"/>
      <c r="J40" s="128"/>
      <c r="K40" s="128"/>
      <c r="L40" s="121"/>
      <c r="M40" s="121"/>
      <c r="N40" s="121"/>
      <c r="O40" s="128"/>
      <c r="P40" s="128"/>
      <c r="Q40" s="121"/>
      <c r="R40" s="121"/>
      <c r="S40" s="121"/>
      <c r="T40" s="128"/>
      <c r="U40" s="128"/>
      <c r="V40" s="121"/>
      <c r="W40" s="121"/>
      <c r="X40" s="121"/>
      <c r="Y40" s="128"/>
      <c r="Z40" s="128"/>
      <c r="AA40" s="121"/>
      <c r="AB40" s="121"/>
      <c r="AC40" s="121"/>
      <c r="AD40" s="128"/>
      <c r="AE40" s="128"/>
      <c r="AF40" s="123"/>
      <c r="BJ40" s="118" t="str">
        <f t="shared" ca="1" si="30"/>
        <v/>
      </c>
      <c r="BK40" s="118" t="str">
        <f t="shared" ca="1" si="29"/>
        <v/>
      </c>
      <c r="BL40" s="118" t="str">
        <f t="shared" ca="1" si="29"/>
        <v/>
      </c>
      <c r="BM40" s="118" t="str">
        <f t="shared" ca="1" si="29"/>
        <v/>
      </c>
      <c r="BN40" s="118" t="str">
        <f t="shared" ca="1" si="29"/>
        <v/>
      </c>
      <c r="BO40" s="118" t="str">
        <f t="shared" ca="1" si="29"/>
        <v/>
      </c>
      <c r="BP40" s="118" t="str">
        <f t="shared" ca="1" si="29"/>
        <v/>
      </c>
      <c r="BQ40" s="118" t="str">
        <f t="shared" ca="1" si="29"/>
        <v/>
      </c>
      <c r="BR40" s="118" t="str">
        <f t="shared" ca="1" si="29"/>
        <v/>
      </c>
      <c r="BS40" s="118" t="str">
        <f t="shared" ca="1" si="29"/>
        <v/>
      </c>
      <c r="BT40" s="118" t="str">
        <f t="shared" ca="1" si="29"/>
        <v/>
      </c>
      <c r="BU40" s="118" t="str">
        <f t="shared" ca="1" si="29"/>
        <v/>
      </c>
      <c r="BV40" s="118" t="str">
        <f t="shared" ca="1" si="29"/>
        <v/>
      </c>
      <c r="BW40" s="118" t="str">
        <f t="shared" ca="1" si="29"/>
        <v/>
      </c>
      <c r="BX40" s="118" t="str">
        <f t="shared" ca="1" si="29"/>
        <v/>
      </c>
      <c r="BY40" s="118" t="str">
        <f t="shared" ca="1" si="29"/>
        <v/>
      </c>
      <c r="BZ40" s="118" t="str">
        <f t="shared" ca="1" si="29"/>
        <v/>
      </c>
      <c r="CA40" s="118" t="str">
        <f t="shared" ca="1" si="29"/>
        <v/>
      </c>
      <c r="CB40" s="118" t="str">
        <f t="shared" ca="1" si="29"/>
        <v/>
      </c>
      <c r="CC40" s="118" t="str">
        <f t="shared" ca="1" si="29"/>
        <v/>
      </c>
      <c r="CD40" s="118" t="str">
        <f t="shared" ca="1" si="29"/>
        <v/>
      </c>
      <c r="CE40" s="118" t="str">
        <f t="shared" ca="1" si="29"/>
        <v/>
      </c>
      <c r="CF40" s="118" t="str">
        <f t="shared" ca="1" si="29"/>
        <v/>
      </c>
      <c r="CG40" s="118" t="str">
        <f t="shared" ca="1" si="29"/>
        <v/>
      </c>
      <c r="CH40" s="118" t="str">
        <f t="shared" ca="1" si="29"/>
        <v/>
      </c>
      <c r="CI40" s="118" t="str">
        <f t="shared" ca="1" si="29"/>
        <v/>
      </c>
      <c r="CJ40" s="118" t="str">
        <f t="shared" ca="1" si="29"/>
        <v/>
      </c>
      <c r="CK40" s="118" t="str">
        <f t="shared" ca="1" si="29"/>
        <v/>
      </c>
      <c r="CL40" s="118" t="str">
        <f t="shared" ca="1" si="29"/>
        <v/>
      </c>
      <c r="CM40" s="118" t="str">
        <f t="shared" ca="1" si="29"/>
        <v/>
      </c>
      <c r="CN40" s="118" t="str">
        <f t="shared" ca="1" si="29"/>
        <v/>
      </c>
      <c r="CO40" s="118" t="str">
        <f t="shared" ca="1" si="29"/>
        <v/>
      </c>
      <c r="CP40" s="118" t="str">
        <f t="shared" ca="1" si="29"/>
        <v/>
      </c>
      <c r="CQ40" s="118" t="str">
        <f t="shared" ca="1" si="29"/>
        <v/>
      </c>
      <c r="CR40" s="118" t="str">
        <f t="shared" ca="1" si="29"/>
        <v/>
      </c>
      <c r="CS40" s="118" t="str">
        <f t="shared" ca="1" si="29"/>
        <v/>
      </c>
    </row>
    <row r="41" spans="1:100" x14ac:dyDescent="0.25">
      <c r="A41" s="121"/>
      <c r="B41" s="122"/>
      <c r="C41" s="121"/>
      <c r="D41" s="122"/>
      <c r="E41" s="121"/>
      <c r="F41" s="123"/>
      <c r="G41" s="122"/>
      <c r="H41" s="121"/>
      <c r="I41" s="122"/>
      <c r="J41" s="121"/>
      <c r="K41" s="123"/>
      <c r="L41" s="122"/>
      <c r="M41" s="121"/>
      <c r="N41" s="122"/>
      <c r="O41" s="121"/>
      <c r="P41" s="123"/>
      <c r="Q41" s="122"/>
      <c r="R41" s="121"/>
      <c r="S41" s="122"/>
      <c r="T41" s="121"/>
      <c r="U41" s="123"/>
      <c r="V41" s="122"/>
      <c r="W41" s="121"/>
      <c r="X41" s="122"/>
      <c r="Y41" s="121"/>
      <c r="Z41" s="123"/>
      <c r="AA41" s="122"/>
      <c r="AB41" s="121"/>
      <c r="AC41" s="122"/>
      <c r="AD41" s="121"/>
      <c r="AE41" s="123"/>
      <c r="AF41" s="123"/>
      <c r="BJ41" s="118" t="str">
        <f t="shared" ca="1" si="30"/>
        <v/>
      </c>
      <c r="BK41" s="118" t="str">
        <f t="shared" ca="1" si="29"/>
        <v/>
      </c>
      <c r="BL41" s="118" t="str">
        <f t="shared" ca="1" si="29"/>
        <v/>
      </c>
      <c r="BM41" s="118" t="str">
        <f t="shared" ca="1" si="29"/>
        <v/>
      </c>
      <c r="BN41" s="118" t="str">
        <f t="shared" ca="1" si="29"/>
        <v/>
      </c>
      <c r="BO41" s="118" t="str">
        <f t="shared" ca="1" si="29"/>
        <v/>
      </c>
      <c r="BP41" s="118" t="str">
        <f t="shared" ca="1" si="29"/>
        <v/>
      </c>
      <c r="BQ41" s="118" t="str">
        <f t="shared" ca="1" si="29"/>
        <v/>
      </c>
      <c r="BR41" s="118" t="str">
        <f t="shared" ca="1" si="29"/>
        <v/>
      </c>
      <c r="BS41" s="118" t="str">
        <f t="shared" ca="1" si="29"/>
        <v/>
      </c>
      <c r="BT41" s="118" t="str">
        <f t="shared" ca="1" si="29"/>
        <v/>
      </c>
      <c r="BU41" s="118" t="str">
        <f t="shared" ca="1" si="29"/>
        <v/>
      </c>
      <c r="BV41" s="118" t="str">
        <f t="shared" ca="1" si="29"/>
        <v/>
      </c>
      <c r="BW41" s="118" t="str">
        <f t="shared" ca="1" si="29"/>
        <v/>
      </c>
      <c r="BX41" s="118" t="str">
        <f t="shared" ca="1" si="29"/>
        <v/>
      </c>
      <c r="BY41" s="118" t="str">
        <f t="shared" ca="1" si="29"/>
        <v/>
      </c>
      <c r="BZ41" s="118" t="str">
        <f t="shared" ca="1" si="29"/>
        <v/>
      </c>
      <c r="CA41" s="118" t="str">
        <f t="shared" ca="1" si="29"/>
        <v/>
      </c>
      <c r="CB41" s="118" t="str">
        <f t="shared" ca="1" si="29"/>
        <v/>
      </c>
      <c r="CC41" s="118" t="str">
        <f t="shared" ca="1" si="29"/>
        <v/>
      </c>
      <c r="CD41" s="118" t="str">
        <f t="shared" ca="1" si="29"/>
        <v/>
      </c>
      <c r="CE41" s="118" t="str">
        <f t="shared" ca="1" si="29"/>
        <v/>
      </c>
      <c r="CF41" s="118" t="str">
        <f t="shared" ca="1" si="29"/>
        <v/>
      </c>
      <c r="CG41" s="118" t="str">
        <f t="shared" ca="1" si="29"/>
        <v/>
      </c>
      <c r="CH41" s="118" t="str">
        <f t="shared" ca="1" si="29"/>
        <v/>
      </c>
      <c r="CI41" s="118" t="str">
        <f t="shared" ca="1" si="29"/>
        <v/>
      </c>
      <c r="CJ41" s="118" t="str">
        <f t="shared" ca="1" si="29"/>
        <v/>
      </c>
      <c r="CK41" s="118" t="str">
        <f t="shared" ca="1" si="29"/>
        <v/>
      </c>
      <c r="CL41" s="118" t="str">
        <f t="shared" ca="1" si="29"/>
        <v/>
      </c>
      <c r="CM41" s="118" t="str">
        <f t="shared" ca="1" si="29"/>
        <v/>
      </c>
      <c r="CN41" s="118" t="str">
        <f t="shared" ca="1" si="29"/>
        <v/>
      </c>
      <c r="CO41" s="118" t="str">
        <f t="shared" ca="1" si="29"/>
        <v/>
      </c>
      <c r="CP41" s="118" t="str">
        <f t="shared" ca="1" si="29"/>
        <v/>
      </c>
      <c r="CQ41" s="118" t="str">
        <f t="shared" ca="1" si="29"/>
        <v/>
      </c>
      <c r="CR41" s="118" t="str">
        <f t="shared" ca="1" si="29"/>
        <v/>
      </c>
      <c r="CS41" s="118" t="str">
        <f t="shared" ca="1" si="29"/>
        <v/>
      </c>
    </row>
    <row r="42" spans="1:100" x14ac:dyDescent="0.25">
      <c r="A42" s="123"/>
      <c r="B42" s="121"/>
      <c r="C42" s="127"/>
      <c r="D42" s="127"/>
      <c r="E42" s="124"/>
      <c r="F42" s="124"/>
      <c r="G42" s="121"/>
      <c r="H42" s="127"/>
      <c r="I42" s="127"/>
      <c r="J42" s="124"/>
      <c r="K42" s="124"/>
      <c r="L42" s="121"/>
      <c r="M42" s="127"/>
      <c r="N42" s="127"/>
      <c r="O42" s="124"/>
      <c r="P42" s="124"/>
      <c r="Q42" s="121"/>
      <c r="R42" s="127"/>
      <c r="S42" s="127"/>
      <c r="T42" s="124"/>
      <c r="U42" s="124"/>
      <c r="V42" s="121"/>
      <c r="W42" s="127"/>
      <c r="X42" s="127"/>
      <c r="Y42" s="124"/>
      <c r="Z42" s="124"/>
      <c r="AA42" s="121"/>
      <c r="AB42" s="127"/>
      <c r="AC42" s="127"/>
      <c r="AD42" s="124"/>
      <c r="AE42" s="124"/>
      <c r="AF42" s="123"/>
      <c r="BJ42" s="118" t="str">
        <f t="shared" ca="1" si="30"/>
        <v/>
      </c>
      <c r="BK42" s="118" t="str">
        <f t="shared" ca="1" si="29"/>
        <v/>
      </c>
      <c r="BL42" s="118" t="str">
        <f t="shared" ca="1" si="29"/>
        <v/>
      </c>
      <c r="BM42" s="118" t="str">
        <f t="shared" ca="1" si="29"/>
        <v/>
      </c>
      <c r="BN42" s="118" t="str">
        <f t="shared" ca="1" si="29"/>
        <v/>
      </c>
      <c r="BO42" s="118" t="str">
        <f t="shared" ca="1" si="29"/>
        <v/>
      </c>
      <c r="BP42" s="118" t="str">
        <f t="shared" ca="1" si="29"/>
        <v/>
      </c>
      <c r="BQ42" s="118" t="str">
        <f t="shared" ca="1" si="29"/>
        <v/>
      </c>
      <c r="BR42" s="118" t="str">
        <f t="shared" ca="1" si="29"/>
        <v/>
      </c>
      <c r="BS42" s="118" t="str">
        <f t="shared" ca="1" si="29"/>
        <v/>
      </c>
      <c r="BT42" s="118" t="str">
        <f t="shared" ca="1" si="29"/>
        <v/>
      </c>
      <c r="BU42" s="118" t="str">
        <f t="shared" ca="1" si="29"/>
        <v/>
      </c>
      <c r="BV42" s="118" t="str">
        <f t="shared" ca="1" si="29"/>
        <v/>
      </c>
      <c r="BW42" s="118" t="str">
        <f t="shared" ca="1" si="29"/>
        <v/>
      </c>
      <c r="BX42" s="118" t="str">
        <f t="shared" ca="1" si="29"/>
        <v/>
      </c>
      <c r="BY42" s="118" t="str">
        <f t="shared" ca="1" si="29"/>
        <v/>
      </c>
      <c r="BZ42" s="118" t="str">
        <f t="shared" ca="1" si="29"/>
        <v/>
      </c>
      <c r="CA42" s="118" t="str">
        <f t="shared" ca="1" si="29"/>
        <v/>
      </c>
      <c r="CB42" s="118" t="str">
        <f t="shared" ca="1" si="29"/>
        <v/>
      </c>
      <c r="CC42" s="118" t="str">
        <f t="shared" ca="1" si="29"/>
        <v/>
      </c>
      <c r="CD42" s="118" t="str">
        <f t="shared" ca="1" si="29"/>
        <v/>
      </c>
      <c r="CE42" s="118" t="str">
        <f t="shared" ca="1" si="29"/>
        <v/>
      </c>
      <c r="CF42" s="118" t="str">
        <f t="shared" ca="1" si="29"/>
        <v/>
      </c>
      <c r="CG42" s="118" t="str">
        <f t="shared" ca="1" si="29"/>
        <v/>
      </c>
      <c r="CH42" s="118" t="str">
        <f t="shared" ca="1" si="29"/>
        <v/>
      </c>
      <c r="CI42" s="118" t="str">
        <f t="shared" ca="1" si="29"/>
        <v/>
      </c>
      <c r="CJ42" s="118" t="str">
        <f t="shared" ca="1" si="29"/>
        <v/>
      </c>
      <c r="CK42" s="118" t="str">
        <f t="shared" ca="1" si="29"/>
        <v/>
      </c>
      <c r="CL42" s="118" t="str">
        <f t="shared" ca="1" si="29"/>
        <v/>
      </c>
      <c r="CM42" s="118" t="str">
        <f t="shared" ca="1" si="29"/>
        <v/>
      </c>
      <c r="CN42" s="118" t="str">
        <f t="shared" ca="1" si="29"/>
        <v/>
      </c>
      <c r="CO42" s="118" t="str">
        <f t="shared" ca="1" si="29"/>
        <v/>
      </c>
      <c r="CP42" s="118" t="str">
        <f t="shared" ca="1" si="29"/>
        <v/>
      </c>
      <c r="CQ42" s="118" t="str">
        <f t="shared" ca="1" si="29"/>
        <v/>
      </c>
      <c r="CR42" s="118" t="str">
        <f t="shared" ca="1" si="29"/>
        <v/>
      </c>
      <c r="CS42" s="118" t="str">
        <f t="shared" ca="1" si="29"/>
        <v/>
      </c>
    </row>
    <row r="43" spans="1:100" x14ac:dyDescent="0.25">
      <c r="A43" s="129"/>
      <c r="B43" s="121"/>
      <c r="C43" s="127"/>
      <c r="D43" s="127"/>
      <c r="E43" s="124"/>
      <c r="F43" s="124"/>
      <c r="G43" s="121"/>
      <c r="H43" s="127"/>
      <c r="I43" s="127"/>
      <c r="J43" s="124"/>
      <c r="K43" s="124"/>
      <c r="L43" s="121"/>
      <c r="M43" s="127"/>
      <c r="N43" s="127"/>
      <c r="O43" s="124"/>
      <c r="P43" s="124"/>
      <c r="Q43" s="121"/>
      <c r="R43" s="127"/>
      <c r="S43" s="127"/>
      <c r="T43" s="124"/>
      <c r="U43" s="124"/>
      <c r="V43" s="121"/>
      <c r="W43" s="127"/>
      <c r="X43" s="127"/>
      <c r="Y43" s="124"/>
      <c r="Z43" s="124"/>
      <c r="AA43" s="121"/>
      <c r="AB43" s="127"/>
      <c r="AC43" s="127"/>
      <c r="AD43" s="124"/>
      <c r="AE43" s="124"/>
      <c r="AF43" s="123"/>
      <c r="BJ43" s="118" t="str">
        <f t="shared" ca="1" si="30"/>
        <v/>
      </c>
      <c r="BK43" s="118" t="str">
        <f t="shared" ca="1" si="29"/>
        <v/>
      </c>
      <c r="BL43" s="118" t="str">
        <f t="shared" ca="1" si="29"/>
        <v/>
      </c>
      <c r="BM43" s="118" t="str">
        <f t="shared" ca="1" si="29"/>
        <v/>
      </c>
      <c r="BN43" s="118" t="str">
        <f t="shared" ca="1" si="29"/>
        <v/>
      </c>
      <c r="BO43" s="118" t="str">
        <f t="shared" ca="1" si="29"/>
        <v/>
      </c>
      <c r="BP43" s="118" t="str">
        <f t="shared" ca="1" si="29"/>
        <v/>
      </c>
      <c r="BQ43" s="118" t="str">
        <f t="shared" ca="1" si="29"/>
        <v/>
      </c>
      <c r="BR43" s="118" t="str">
        <f t="shared" ca="1" si="29"/>
        <v/>
      </c>
      <c r="BS43" s="118" t="str">
        <f t="shared" ca="1" si="29"/>
        <v/>
      </c>
      <c r="BT43" s="118" t="str">
        <f t="shared" ca="1" si="29"/>
        <v/>
      </c>
      <c r="BU43" s="118" t="str">
        <f t="shared" ca="1" si="29"/>
        <v/>
      </c>
      <c r="BV43" s="118" t="str">
        <f t="shared" ca="1" si="29"/>
        <v/>
      </c>
      <c r="BW43" s="118" t="str">
        <f t="shared" ca="1" si="29"/>
        <v/>
      </c>
      <c r="BX43" s="118" t="str">
        <f t="shared" ca="1" si="29"/>
        <v/>
      </c>
      <c r="BY43" s="118" t="str">
        <f t="shared" ca="1" si="29"/>
        <v/>
      </c>
      <c r="BZ43" s="118" t="str">
        <f t="shared" ca="1" si="29"/>
        <v/>
      </c>
      <c r="CA43" s="118" t="str">
        <f t="shared" ca="1" si="29"/>
        <v/>
      </c>
      <c r="CB43" s="118" t="str">
        <f t="shared" ca="1" si="29"/>
        <v/>
      </c>
      <c r="CC43" s="118" t="str">
        <f t="shared" ca="1" si="29"/>
        <v/>
      </c>
      <c r="CD43" s="118" t="str">
        <f t="shared" ca="1" si="29"/>
        <v/>
      </c>
      <c r="CE43" s="118" t="str">
        <f t="shared" ca="1" si="29"/>
        <v/>
      </c>
      <c r="CF43" s="118" t="str">
        <f t="shared" ca="1" si="29"/>
        <v/>
      </c>
      <c r="CG43" s="118" t="str">
        <f t="shared" ca="1" si="29"/>
        <v/>
      </c>
      <c r="CH43" s="118" t="str">
        <f t="shared" ca="1" si="29"/>
        <v/>
      </c>
      <c r="CI43" s="118" t="str">
        <f t="shared" ca="1" si="29"/>
        <v/>
      </c>
      <c r="CJ43" s="118" t="str">
        <f t="shared" ca="1" si="29"/>
        <v/>
      </c>
      <c r="CK43" s="118" t="str">
        <f t="shared" ca="1" si="29"/>
        <v/>
      </c>
      <c r="CL43" s="118" t="str">
        <f t="shared" ca="1" si="29"/>
        <v/>
      </c>
      <c r="CM43" s="118" t="str">
        <f t="shared" ca="1" si="29"/>
        <v/>
      </c>
      <c r="CN43" s="118" t="str">
        <f t="shared" ca="1" si="29"/>
        <v/>
      </c>
      <c r="CO43" s="118" t="str">
        <f t="shared" ca="1" si="29"/>
        <v/>
      </c>
      <c r="CP43" s="118" t="str">
        <f t="shared" ca="1" si="29"/>
        <v/>
      </c>
      <c r="CQ43" s="118" t="str">
        <f t="shared" ca="1" si="29"/>
        <v/>
      </c>
      <c r="CR43" s="118" t="str">
        <f t="shared" ca="1" si="29"/>
        <v/>
      </c>
      <c r="CS43" s="118" t="str">
        <f t="shared" ca="1" si="29"/>
        <v/>
      </c>
    </row>
    <row r="44" spans="1:100" x14ac:dyDescent="0.25">
      <c r="A44" s="121"/>
      <c r="B44" s="122"/>
      <c r="C44" s="121"/>
      <c r="D44" s="122"/>
      <c r="E44" s="121"/>
      <c r="F44" s="123"/>
      <c r="G44" s="122"/>
      <c r="H44" s="121"/>
      <c r="I44" s="122"/>
      <c r="J44" s="121"/>
      <c r="K44" s="123"/>
      <c r="L44" s="122"/>
      <c r="M44" s="121"/>
      <c r="N44" s="122"/>
      <c r="O44" s="121"/>
      <c r="P44" s="123"/>
      <c r="Q44" s="122"/>
      <c r="R44" s="121"/>
      <c r="S44" s="122"/>
      <c r="T44" s="121"/>
      <c r="U44" s="123"/>
      <c r="V44" s="122"/>
      <c r="W44" s="121"/>
      <c r="X44" s="122"/>
      <c r="Y44" s="121"/>
      <c r="Z44" s="123"/>
      <c r="AA44" s="122"/>
      <c r="AB44" s="121"/>
      <c r="AC44" s="122"/>
      <c r="AD44" s="121"/>
      <c r="AE44" s="123"/>
      <c r="AF44" s="123"/>
      <c r="BI44" s="136" t="s">
        <v>216</v>
      </c>
      <c r="BJ44" s="135" t="str">
        <f ca="1">BJ12&amp;";"&amp;BJ13&amp;";"&amp;BJ14&amp;";"&amp;BJ15&amp;";"&amp;BJ16&amp;";"&amp;BJ17&amp;";"&amp;BJ18&amp;";"&amp;BJ19&amp;";"&amp;BJ20&amp;";"&amp;BJ21&amp;";"&amp;BJ22&amp;";"&amp;BJ23&amp;";"&amp;BJ24&amp;";"&amp;BJ25&amp;";"&amp;BJ26&amp;";"&amp;BJ27&amp;";"&amp;BJ28&amp;";"&amp;BJ29&amp;";"&amp;BJ30&amp;";"&amp;BJ31&amp;";"&amp;BJ32&amp;";"&amp;BJ33&amp;";"&amp;BJ34&amp;";"&amp;BJ35&amp;";"&amp;BJ36&amp;";"&amp;BJ37&amp;";"&amp;BJ38&amp;";"&amp;BJ39&amp;";"&amp;BJ40&amp;";"&amp;BJ41&amp;";"&amp;BJ42&amp;";"&amp;BJ43</f>
        <v xml:space="preserve">        ;        ;;;;;;;        ;        ;;;;;;;        ;        ;;;;;;;        ;        ;;;;;;</v>
      </c>
      <c r="BK44" s="135" t="str">
        <f t="shared" ref="BK44:CS44" ca="1" si="31">BK12&amp;";"&amp;BK13&amp;";"&amp;BK14&amp;";"&amp;BK15&amp;";"&amp;BK16&amp;";"&amp;BK17&amp;";"&amp;BK18&amp;";"&amp;BK19&amp;";"&amp;BK20&amp;";"&amp;BK21&amp;";"&amp;BK22&amp;";"&amp;BK23&amp;";"&amp;BK24&amp;";"&amp;BK25&amp;";"&amp;BK26&amp;";"&amp;BK27&amp;";"&amp;BK28&amp;";"&amp;BK29&amp;";"&amp;BK30&amp;";"&amp;BK31&amp;";"&amp;BK32&amp;";"&amp;BK33&amp;";"&amp;BK34&amp;";"&amp;BK35&amp;";"&amp;BK36&amp;";"&amp;BK37&amp;";"&amp;BK38&amp;";"&amp;BK39&amp;";"&amp;BK40&amp;";"&amp;BK41&amp;";"&amp;BK42&amp;";"&amp;BK43</f>
        <v xml:space="preserve">        ;        ;;;;;;;        ;        ;;;;;;;        ;        ;;;;;;;        ;        ;;;;;;</v>
      </c>
      <c r="BL44" s="135" t="str">
        <f t="shared" ca="1" si="31"/>
        <v xml:space="preserve">        ;        ;;;;;;;        ;        ;;;;;;;        ;        ;;;;;;;        ;        ;;;;;;</v>
      </c>
      <c r="BM44" s="135" t="str">
        <f t="shared" ca="1" si="31"/>
        <v xml:space="preserve">        ;        ;;;;;;;        ;        ;;;;;;;        ;        ;;;;;;;        ;        ;;;;;;</v>
      </c>
      <c r="BN44" s="135" t="str">
        <f t="shared" ca="1" si="31"/>
        <v xml:space="preserve">        ;        ;;;;;;;        ;        ;;;;;;;        ;        ;;;;;;;        ;        ;;;;;;</v>
      </c>
      <c r="BO44" s="135" t="str">
        <f t="shared" ca="1" si="31"/>
        <v xml:space="preserve">        ;        ;;;;;;;        ;        ;;;;;;;        ;        ;;;;;;;        ;        ;;;;;;</v>
      </c>
      <c r="BP44" s="135" t="str">
        <f t="shared" ca="1" si="31"/>
        <v xml:space="preserve">        ;        ;;;;;;;        ;        ;;;;;;;        ;        ;;;;;;;        ;        ;;;;;;</v>
      </c>
      <c r="BQ44" s="135" t="str">
        <f t="shared" ca="1" si="31"/>
        <v xml:space="preserve">        ;        ;;;;;;;        ;        ;;;;;;;        ;        ;;;;;;;        ;        ;;;;;;</v>
      </c>
      <c r="BR44" s="135" t="str">
        <f t="shared" ca="1" si="31"/>
        <v xml:space="preserve">        ;        ;;;;;;;        ;        ;;;;;;;        ;        ;;;;;;;        ;        ;;;;;;</v>
      </c>
      <c r="BS44" s="135" t="str">
        <f t="shared" ca="1" si="31"/>
        <v xml:space="preserve">        ;        ;;;;;;;        ;        ;;;;;;;        ;        ;;;;;;;        ;        ;;;;;;</v>
      </c>
      <c r="BT44" s="135" t="str">
        <f t="shared" ca="1" si="31"/>
        <v xml:space="preserve">        ;        ;;;;;;;        ;        ;;;;;;;        ;        ;;;;;;;        ;        ;;;;;;</v>
      </c>
      <c r="BU44" s="135" t="str">
        <f t="shared" ca="1" si="31"/>
        <v xml:space="preserve">        ;        ;;;;;;;        ;        ;;;;;;;        ;        ;;;;;;;        ;        ;;;;;;</v>
      </c>
      <c r="BV44" s="135" t="str">
        <f t="shared" ca="1" si="31"/>
        <v xml:space="preserve">        ;        ;;;;;;;        ;        ;;;;;;;        ;        ;;;;;;;        ;        ;;;;;;</v>
      </c>
      <c r="BW44" s="135" t="str">
        <f t="shared" ca="1" si="31"/>
        <v xml:space="preserve">        ;        ;;;;;;;        ;        ;;;;;;;        ;        ;;;;;;;        ;        ;;;;;;</v>
      </c>
      <c r="BX44" s="135" t="str">
        <f t="shared" ca="1" si="31"/>
        <v xml:space="preserve">        ;        ;;;;;;;        ;        ;;;;;;;        ;        ;;;;;;;        ;        ;;;;;;</v>
      </c>
      <c r="BY44" s="135" t="str">
        <f t="shared" ca="1" si="31"/>
        <v xml:space="preserve">        ;        ;;;;;;;        ;        ;;;;;;;        ;        ;;;;;;;        ;        ;;;;;;</v>
      </c>
      <c r="BZ44" s="135" t="str">
        <f t="shared" ca="1" si="31"/>
        <v xml:space="preserve">        ;        ;;;;;;;        ;        ;;;;;;;        ;        ;;;;;;;        ;        ;;;;;;</v>
      </c>
      <c r="CA44" s="135" t="str">
        <f t="shared" ca="1" si="31"/>
        <v xml:space="preserve">        ;        ;;;;;;;        ;        ;;;;;;;        ;        ;;;;;;;        ;        ;;;;;;</v>
      </c>
      <c r="CB44" s="135" t="str">
        <f t="shared" ca="1" si="31"/>
        <v xml:space="preserve">        ;        ;;;;;;;        ;        ;;;;;;;        ;        ;;;;;;;        ;        ;;;;;;</v>
      </c>
      <c r="CC44" s="135" t="str">
        <f t="shared" ca="1" si="31"/>
        <v xml:space="preserve">        ;        ;;;;;;;        ;        ;;;;;;;        ;        ;;;;;;;        ;        ;;;;;;</v>
      </c>
      <c r="CD44" s="135" t="str">
        <f t="shared" ca="1" si="31"/>
        <v xml:space="preserve">        ;        ;;;;;;;        ;        ;;;;;;;        ;        ;;;;;;;        ;        ;;;;;;</v>
      </c>
      <c r="CE44" s="135" t="str">
        <f t="shared" ca="1" si="31"/>
        <v xml:space="preserve">        ;        ;;;;;;;        ;        ;;;;;;;        ;        ;;;;;;;        ;        ;;;;;;</v>
      </c>
      <c r="CF44" s="135" t="str">
        <f t="shared" ca="1" si="31"/>
        <v xml:space="preserve">        ;        ;;;;;;;        ;        ;;;;;;;        ;        ;;;;;;;        ;        ;;;;;;</v>
      </c>
      <c r="CG44" s="135" t="str">
        <f t="shared" ca="1" si="31"/>
        <v xml:space="preserve">        ;        ;;;;;;;        ;        ;;;;;;;        ;        ;;;;;;;        ;        ;;;;;;</v>
      </c>
      <c r="CH44" s="135" t="str">
        <f t="shared" ca="1" si="31"/>
        <v xml:space="preserve">        ;        ;;;;;;;        ;        ;;;;;;;        ;        ;;;;;;;        ;        ;;;;;;</v>
      </c>
      <c r="CI44" s="135" t="str">
        <f t="shared" ca="1" si="31"/>
        <v xml:space="preserve">        ;        ;;;;;;;        ;        ;;;;;;;        ;        ;;;;;;;        ;        ;;;;;;</v>
      </c>
      <c r="CJ44" s="135" t="str">
        <f t="shared" ca="1" si="31"/>
        <v xml:space="preserve">        ;        ;;;;;;;        ;        ;;;;;;;        ;        ;;;;;;;        ;        ;;;;;;</v>
      </c>
      <c r="CK44" s="135" t="str">
        <f t="shared" ca="1" si="31"/>
        <v xml:space="preserve">        ;        ;;;;;;;        ;        ;;;;;;;        ;        ;;;;;;;        ;        ;;;;;;</v>
      </c>
      <c r="CL44" s="135" t="str">
        <f t="shared" ca="1" si="31"/>
        <v xml:space="preserve">        ;        ;;;;;;;        ;        ;;;;;;;        ;        ;;;;;;;        ;        ;;;;;;</v>
      </c>
      <c r="CM44" s="135" t="str">
        <f t="shared" ca="1" si="31"/>
        <v xml:space="preserve">        ;        ;;;;;;;        ;        ;;;;;;;        ;        ;;;;;;;        ;        ;;;;;;</v>
      </c>
      <c r="CN44" s="135" t="str">
        <f t="shared" ca="1" si="31"/>
        <v xml:space="preserve">        ;        ;;;;;;;        ;        ;;;;;;;        ;        ;;;;;;;        ;        ;;;;;;</v>
      </c>
      <c r="CO44" s="135" t="str">
        <f t="shared" ca="1" si="31"/>
        <v xml:space="preserve">        ;        ;;;;;;;        ;        ;;;;;;;        ;        ;;;;;;;        ;        ;;;;;;</v>
      </c>
      <c r="CP44" s="135" t="str">
        <f t="shared" ca="1" si="31"/>
        <v xml:space="preserve">        ;        ;;;;;;;        ;        ;;;;;;;        ;        ;;;;;;;        ;        ;;;;;;</v>
      </c>
      <c r="CQ44" s="135" t="str">
        <f t="shared" ca="1" si="31"/>
        <v xml:space="preserve">        ;        ;;;;;;;        ;        ;;;;;;;        ;        ;;;;;;;        ;        ;;;;;;</v>
      </c>
      <c r="CR44" s="135" t="str">
        <f t="shared" ca="1" si="31"/>
        <v xml:space="preserve">        ;        ;;;;;;;        ;        ;;;;;;;        ;        ;;;;;;;        ;        ;;;;;;</v>
      </c>
      <c r="CS44" s="135" t="str">
        <f t="shared" ca="1" si="31"/>
        <v xml:space="preserve">        ;        ;;;;;;;        ;        ;;;;;;;        ;        ;;;;;;;        ;        ;;;;;;</v>
      </c>
    </row>
    <row r="45" spans="1:100" x14ac:dyDescent="0.25">
      <c r="A45" s="123"/>
      <c r="B45" s="121"/>
      <c r="C45" s="127"/>
      <c r="D45" s="127"/>
      <c r="E45" s="124"/>
      <c r="F45" s="124"/>
      <c r="G45" s="121"/>
      <c r="H45" s="127"/>
      <c r="I45" s="127"/>
      <c r="J45" s="124"/>
      <c r="K45" s="124"/>
      <c r="L45" s="121"/>
      <c r="M45" s="127"/>
      <c r="N45" s="127"/>
      <c r="O45" s="124"/>
      <c r="P45" s="124"/>
      <c r="Q45" s="121"/>
      <c r="R45" s="127"/>
      <c r="S45" s="127"/>
      <c r="T45" s="124"/>
      <c r="U45" s="124"/>
      <c r="V45" s="121"/>
      <c r="W45" s="127"/>
      <c r="X45" s="127"/>
      <c r="Y45" s="124"/>
      <c r="Z45" s="124"/>
      <c r="AA45" s="121"/>
      <c r="AB45" s="127"/>
      <c r="AC45" s="127"/>
      <c r="AD45" s="124"/>
      <c r="AE45" s="124"/>
      <c r="AF45" s="123"/>
      <c r="BI45" s="136"/>
      <c r="BJ45" s="135" t="str">
        <f ca="1">SUBSTITUTE(SUBSTITUTE(SUBSTITUTE(SUBSTITUTE(SUBSTITUTE(SUBSTITUTE(SUBSTITUTE(SUBSTITUTE(BJ44,";;",";"),";;",";"),";;",";"),";;",";"),";;",";"),";;",";"),";;",";"),";;",";")</f>
        <v xml:space="preserve">        ;        ;        ;        ;        ;        ;        ;        ;</v>
      </c>
      <c r="BK45" s="135" t="str">
        <f t="shared" ref="BK45:CS45" ca="1" si="32">SUBSTITUTE(SUBSTITUTE(SUBSTITUTE(SUBSTITUTE(SUBSTITUTE(SUBSTITUTE(SUBSTITUTE(SUBSTITUTE(BK44,";;",";"),";;",";"),";;",";"),";;",";"),";;",";"),";;",";"),";;",";"),";;",";")</f>
        <v xml:space="preserve">        ;        ;        ;        ;        ;        ;        ;        ;</v>
      </c>
      <c r="BL45" s="135" t="str">
        <f t="shared" ca="1" si="32"/>
        <v xml:space="preserve">        ;        ;        ;        ;        ;        ;        ;        ;</v>
      </c>
      <c r="BM45" s="135" t="str">
        <f t="shared" ca="1" si="32"/>
        <v xml:space="preserve">        ;        ;        ;        ;        ;        ;        ;        ;</v>
      </c>
      <c r="BN45" s="135" t="str">
        <f t="shared" ca="1" si="32"/>
        <v xml:space="preserve">        ;        ;        ;        ;        ;        ;        ;        ;</v>
      </c>
      <c r="BO45" s="135" t="str">
        <f t="shared" ca="1" si="32"/>
        <v xml:space="preserve">        ;        ;        ;        ;        ;        ;        ;        ;</v>
      </c>
      <c r="BP45" s="135" t="str">
        <f t="shared" ca="1" si="32"/>
        <v xml:space="preserve">        ;        ;        ;        ;        ;        ;        ;        ;</v>
      </c>
      <c r="BQ45" s="135" t="str">
        <f t="shared" ca="1" si="32"/>
        <v xml:space="preserve">        ;        ;        ;        ;        ;        ;        ;        ;</v>
      </c>
      <c r="BR45" s="135" t="str">
        <f t="shared" ca="1" si="32"/>
        <v xml:space="preserve">        ;        ;        ;        ;        ;        ;        ;        ;</v>
      </c>
      <c r="BS45" s="135" t="str">
        <f t="shared" ca="1" si="32"/>
        <v xml:space="preserve">        ;        ;        ;        ;        ;        ;        ;        ;</v>
      </c>
      <c r="BT45" s="135" t="str">
        <f t="shared" ca="1" si="32"/>
        <v xml:space="preserve">        ;        ;        ;        ;        ;        ;        ;        ;</v>
      </c>
      <c r="BU45" s="135" t="str">
        <f t="shared" ca="1" si="32"/>
        <v xml:space="preserve">        ;        ;        ;        ;        ;        ;        ;        ;</v>
      </c>
      <c r="BV45" s="135" t="str">
        <f t="shared" ca="1" si="32"/>
        <v xml:space="preserve">        ;        ;        ;        ;        ;        ;        ;        ;</v>
      </c>
      <c r="BW45" s="135" t="str">
        <f t="shared" ca="1" si="32"/>
        <v xml:space="preserve">        ;        ;        ;        ;        ;        ;        ;        ;</v>
      </c>
      <c r="BX45" s="135" t="str">
        <f t="shared" ca="1" si="32"/>
        <v xml:space="preserve">        ;        ;        ;        ;        ;        ;        ;        ;</v>
      </c>
      <c r="BY45" s="135" t="str">
        <f t="shared" ca="1" si="32"/>
        <v xml:space="preserve">        ;        ;        ;        ;        ;        ;        ;        ;</v>
      </c>
      <c r="BZ45" s="135" t="str">
        <f t="shared" ca="1" si="32"/>
        <v xml:space="preserve">        ;        ;        ;        ;        ;        ;        ;        ;</v>
      </c>
      <c r="CA45" s="135" t="str">
        <f t="shared" ca="1" si="32"/>
        <v xml:space="preserve">        ;        ;        ;        ;        ;        ;        ;        ;</v>
      </c>
      <c r="CB45" s="135" t="str">
        <f t="shared" ca="1" si="32"/>
        <v xml:space="preserve">        ;        ;        ;        ;        ;        ;        ;        ;</v>
      </c>
      <c r="CC45" s="135" t="str">
        <f t="shared" ca="1" si="32"/>
        <v xml:space="preserve">        ;        ;        ;        ;        ;        ;        ;        ;</v>
      </c>
      <c r="CD45" s="135" t="str">
        <f t="shared" ca="1" si="32"/>
        <v xml:space="preserve">        ;        ;        ;        ;        ;        ;        ;        ;</v>
      </c>
      <c r="CE45" s="135" t="str">
        <f t="shared" ca="1" si="32"/>
        <v xml:space="preserve">        ;        ;        ;        ;        ;        ;        ;        ;</v>
      </c>
      <c r="CF45" s="135" t="str">
        <f t="shared" ca="1" si="32"/>
        <v xml:space="preserve">        ;        ;        ;        ;        ;        ;        ;        ;</v>
      </c>
      <c r="CG45" s="135" t="str">
        <f t="shared" ca="1" si="32"/>
        <v xml:space="preserve">        ;        ;        ;        ;        ;        ;        ;        ;</v>
      </c>
      <c r="CH45" s="135" t="str">
        <f t="shared" ca="1" si="32"/>
        <v xml:space="preserve">        ;        ;        ;        ;        ;        ;        ;        ;</v>
      </c>
      <c r="CI45" s="135" t="str">
        <f t="shared" ca="1" si="32"/>
        <v xml:space="preserve">        ;        ;        ;        ;        ;        ;        ;        ;</v>
      </c>
      <c r="CJ45" s="135" t="str">
        <f t="shared" ca="1" si="32"/>
        <v xml:space="preserve">        ;        ;        ;        ;        ;        ;        ;        ;</v>
      </c>
      <c r="CK45" s="135" t="str">
        <f t="shared" ca="1" si="32"/>
        <v xml:space="preserve">        ;        ;        ;        ;        ;        ;        ;        ;</v>
      </c>
      <c r="CL45" s="135" t="str">
        <f t="shared" ca="1" si="32"/>
        <v xml:space="preserve">        ;        ;        ;        ;        ;        ;        ;        ;</v>
      </c>
      <c r="CM45" s="135" t="str">
        <f t="shared" ca="1" si="32"/>
        <v xml:space="preserve">        ;        ;        ;        ;        ;        ;        ;        ;</v>
      </c>
      <c r="CN45" s="135" t="str">
        <f t="shared" ca="1" si="32"/>
        <v xml:space="preserve">        ;        ;        ;        ;        ;        ;        ;        ;</v>
      </c>
      <c r="CO45" s="135" t="str">
        <f t="shared" ca="1" si="32"/>
        <v xml:space="preserve">        ;        ;        ;        ;        ;        ;        ;        ;</v>
      </c>
      <c r="CP45" s="135" t="str">
        <f t="shared" ca="1" si="32"/>
        <v xml:space="preserve">        ;        ;        ;        ;        ;        ;        ;        ;</v>
      </c>
      <c r="CQ45" s="135" t="str">
        <f t="shared" ca="1" si="32"/>
        <v xml:space="preserve">        ;        ;        ;        ;        ;        ;        ;        ;</v>
      </c>
      <c r="CR45" s="135" t="str">
        <f t="shared" ca="1" si="32"/>
        <v xml:space="preserve">        ;        ;        ;        ;        ;        ;        ;        ;</v>
      </c>
      <c r="CS45" s="135" t="str">
        <f t="shared" ca="1" si="32"/>
        <v xml:space="preserve">        ;        ;        ;        ;        ;        ;        ;        ;</v>
      </c>
    </row>
    <row r="46" spans="1:100" x14ac:dyDescent="0.25">
      <c r="A46" s="129"/>
      <c r="B46" s="121"/>
      <c r="C46" s="127"/>
      <c r="D46" s="127"/>
      <c r="E46" s="124"/>
      <c r="F46" s="124"/>
      <c r="G46" s="121"/>
      <c r="H46" s="127"/>
      <c r="I46" s="127"/>
      <c r="J46" s="124"/>
      <c r="K46" s="124"/>
      <c r="L46" s="121"/>
      <c r="M46" s="127"/>
      <c r="N46" s="127"/>
      <c r="O46" s="124"/>
      <c r="P46" s="124"/>
      <c r="Q46" s="121"/>
      <c r="R46" s="127"/>
      <c r="S46" s="127"/>
      <c r="T46" s="124"/>
      <c r="U46" s="124"/>
      <c r="V46" s="121"/>
      <c r="W46" s="127"/>
      <c r="X46" s="127"/>
      <c r="Y46" s="124"/>
      <c r="Z46" s="124"/>
      <c r="AA46" s="121"/>
      <c r="AB46" s="127"/>
      <c r="AC46" s="127"/>
      <c r="AD46" s="124"/>
      <c r="AE46" s="124"/>
      <c r="AF46" s="123"/>
      <c r="BI46" s="136"/>
      <c r="BJ46" s="135" t="str">
        <f ca="1">SUBSTITUTE(SUBSTITUTE(SUBSTITUTE(SUBSTITUTE(SUBSTITUTE(SUBSTITUTE(SUBSTITUTE(SUBSTITUTE(BJ45,";0       ;",";"),";0       ;",";"),";0       ;",";"),";0       ;",";"),";0       ;",";"),";0       ;",";"),";0       ;",";"),"0       ;","")</f>
        <v xml:space="preserve">        ;        ;        ;        ;        ;        ;        ;        ;</v>
      </c>
      <c r="BK46" s="135" t="str">
        <f t="shared" ref="BK46:CS46" ca="1" si="33">SUBSTITUTE(SUBSTITUTE(SUBSTITUTE(SUBSTITUTE(SUBSTITUTE(SUBSTITUTE(SUBSTITUTE(SUBSTITUTE(BK45,";0       ;",";"),";0       ;",";"),";0       ;",";"),";0       ;",";"),";0       ;",";"),";0       ;",";"),";0       ;",";"),"0       ;","")</f>
        <v xml:space="preserve">        ;        ;        ;        ;        ;        ;        ;        ;</v>
      </c>
      <c r="BL46" s="135" t="str">
        <f t="shared" ca="1" si="33"/>
        <v xml:space="preserve">        ;        ;        ;        ;        ;        ;        ;        ;</v>
      </c>
      <c r="BM46" s="135" t="str">
        <f t="shared" ca="1" si="33"/>
        <v xml:space="preserve">        ;        ;        ;        ;        ;        ;        ;        ;</v>
      </c>
      <c r="BN46" s="135" t="str">
        <f t="shared" ca="1" si="33"/>
        <v xml:space="preserve">        ;        ;        ;        ;        ;        ;        ;        ;</v>
      </c>
      <c r="BO46" s="135" t="str">
        <f t="shared" ca="1" si="33"/>
        <v xml:space="preserve">        ;        ;        ;        ;        ;        ;        ;        ;</v>
      </c>
      <c r="BP46" s="135" t="str">
        <f t="shared" ca="1" si="33"/>
        <v xml:space="preserve">        ;        ;        ;        ;        ;        ;        ;        ;</v>
      </c>
      <c r="BQ46" s="135" t="str">
        <f t="shared" ca="1" si="33"/>
        <v xml:space="preserve">        ;        ;        ;        ;        ;        ;        ;        ;</v>
      </c>
      <c r="BR46" s="135" t="str">
        <f t="shared" ca="1" si="33"/>
        <v xml:space="preserve">        ;        ;        ;        ;        ;        ;        ;        ;</v>
      </c>
      <c r="BS46" s="135" t="str">
        <f t="shared" ca="1" si="33"/>
        <v xml:space="preserve">        ;        ;        ;        ;        ;        ;        ;        ;</v>
      </c>
      <c r="BT46" s="135" t="str">
        <f t="shared" ca="1" si="33"/>
        <v xml:space="preserve">        ;        ;        ;        ;        ;        ;        ;        ;</v>
      </c>
      <c r="BU46" s="135" t="str">
        <f t="shared" ca="1" si="33"/>
        <v xml:space="preserve">        ;        ;        ;        ;        ;        ;        ;        ;</v>
      </c>
      <c r="BV46" s="135" t="str">
        <f t="shared" ca="1" si="33"/>
        <v xml:space="preserve">        ;        ;        ;        ;        ;        ;        ;        ;</v>
      </c>
      <c r="BW46" s="135" t="str">
        <f t="shared" ca="1" si="33"/>
        <v xml:space="preserve">        ;        ;        ;        ;        ;        ;        ;        ;</v>
      </c>
      <c r="BX46" s="135" t="str">
        <f t="shared" ca="1" si="33"/>
        <v xml:space="preserve">        ;        ;        ;        ;        ;        ;        ;        ;</v>
      </c>
      <c r="BY46" s="135" t="str">
        <f t="shared" ca="1" si="33"/>
        <v xml:space="preserve">        ;        ;        ;        ;        ;        ;        ;        ;</v>
      </c>
      <c r="BZ46" s="135" t="str">
        <f t="shared" ca="1" si="33"/>
        <v xml:space="preserve">        ;        ;        ;        ;        ;        ;        ;        ;</v>
      </c>
      <c r="CA46" s="135" t="str">
        <f t="shared" ca="1" si="33"/>
        <v xml:space="preserve">        ;        ;        ;        ;        ;        ;        ;        ;</v>
      </c>
      <c r="CB46" s="135" t="str">
        <f t="shared" ca="1" si="33"/>
        <v xml:space="preserve">        ;        ;        ;        ;        ;        ;        ;        ;</v>
      </c>
      <c r="CC46" s="135" t="str">
        <f t="shared" ca="1" si="33"/>
        <v xml:space="preserve">        ;        ;        ;        ;        ;        ;        ;        ;</v>
      </c>
      <c r="CD46" s="135" t="str">
        <f t="shared" ca="1" si="33"/>
        <v xml:space="preserve">        ;        ;        ;        ;        ;        ;        ;        ;</v>
      </c>
      <c r="CE46" s="135" t="str">
        <f t="shared" ca="1" si="33"/>
        <v xml:space="preserve">        ;        ;        ;        ;        ;        ;        ;        ;</v>
      </c>
      <c r="CF46" s="135" t="str">
        <f t="shared" ca="1" si="33"/>
        <v xml:space="preserve">        ;        ;        ;        ;        ;        ;        ;        ;</v>
      </c>
      <c r="CG46" s="135" t="str">
        <f t="shared" ca="1" si="33"/>
        <v xml:space="preserve">        ;        ;        ;        ;        ;        ;        ;        ;</v>
      </c>
      <c r="CH46" s="135" t="str">
        <f t="shared" ca="1" si="33"/>
        <v xml:space="preserve">        ;        ;        ;        ;        ;        ;        ;        ;</v>
      </c>
      <c r="CI46" s="135" t="str">
        <f t="shared" ca="1" si="33"/>
        <v xml:space="preserve">        ;        ;        ;        ;        ;        ;        ;        ;</v>
      </c>
      <c r="CJ46" s="135" t="str">
        <f t="shared" ca="1" si="33"/>
        <v xml:space="preserve">        ;        ;        ;        ;        ;        ;        ;        ;</v>
      </c>
      <c r="CK46" s="135" t="str">
        <f t="shared" ca="1" si="33"/>
        <v xml:space="preserve">        ;        ;        ;        ;        ;        ;        ;        ;</v>
      </c>
      <c r="CL46" s="135" t="str">
        <f t="shared" ca="1" si="33"/>
        <v xml:space="preserve">        ;        ;        ;        ;        ;        ;        ;        ;</v>
      </c>
      <c r="CM46" s="135" t="str">
        <f t="shared" ca="1" si="33"/>
        <v xml:space="preserve">        ;        ;        ;        ;        ;        ;        ;        ;</v>
      </c>
      <c r="CN46" s="135" t="str">
        <f t="shared" ca="1" si="33"/>
        <v xml:space="preserve">        ;        ;        ;        ;        ;        ;        ;        ;</v>
      </c>
      <c r="CO46" s="135" t="str">
        <f t="shared" ca="1" si="33"/>
        <v xml:space="preserve">        ;        ;        ;        ;        ;        ;        ;        ;</v>
      </c>
      <c r="CP46" s="135" t="str">
        <f t="shared" ca="1" si="33"/>
        <v xml:space="preserve">        ;        ;        ;        ;        ;        ;        ;        ;</v>
      </c>
      <c r="CQ46" s="135" t="str">
        <f t="shared" ca="1" si="33"/>
        <v xml:space="preserve">        ;        ;        ;        ;        ;        ;        ;        ;</v>
      </c>
      <c r="CR46" s="135" t="str">
        <f t="shared" ca="1" si="33"/>
        <v xml:space="preserve">        ;        ;        ;        ;        ;        ;        ;        ;</v>
      </c>
      <c r="CS46" s="135" t="str">
        <f t="shared" ca="1" si="33"/>
        <v xml:space="preserve">        ;        ;        ;        ;        ;        ;        ;        ;</v>
      </c>
    </row>
    <row r="47" spans="1:100" x14ac:dyDescent="0.25">
      <c r="A47" s="121"/>
      <c r="B47" s="122"/>
      <c r="C47" s="121"/>
      <c r="D47" s="122"/>
      <c r="E47" s="121"/>
      <c r="F47" s="123"/>
      <c r="G47" s="122"/>
      <c r="H47" s="121"/>
      <c r="I47" s="122"/>
      <c r="J47" s="121"/>
      <c r="K47" s="123"/>
      <c r="L47" s="122"/>
      <c r="M47" s="121"/>
      <c r="N47" s="122"/>
      <c r="O47" s="121"/>
      <c r="P47" s="123"/>
      <c r="Q47" s="122"/>
      <c r="R47" s="121"/>
      <c r="S47" s="122"/>
      <c r="T47" s="121"/>
      <c r="U47" s="123"/>
      <c r="V47" s="122"/>
      <c r="W47" s="121"/>
      <c r="X47" s="122"/>
      <c r="Y47" s="121"/>
      <c r="Z47" s="123"/>
      <c r="AA47" s="122"/>
      <c r="AB47" s="121"/>
      <c r="AC47" s="122"/>
      <c r="AD47" s="121"/>
      <c r="AE47" s="123"/>
      <c r="AF47" s="123"/>
      <c r="BI47" s="136"/>
      <c r="BJ47" s="135" t="str">
        <f ca="1">SUBSTITUTE(SUBSTITUTE(SUBSTITUTE(SUBSTITUTE(SUBSTITUTE(SUBSTITUTE(SUBSTITUTE(SUBSTITUTE(BJ46,";        ;",";"),";        ;",";"),";        ;",";"),";        ;",";"),";        ;",";"),";        ;",";"),";        ;",";"),"        ;","")</f>
        <v/>
      </c>
      <c r="BK47" s="135" t="str">
        <f t="shared" ref="BK47:CS47" ca="1" si="34">SUBSTITUTE(SUBSTITUTE(SUBSTITUTE(SUBSTITUTE(SUBSTITUTE(SUBSTITUTE(SUBSTITUTE(SUBSTITUTE(BK46,";        ;",";"),";        ;",";"),";        ;",";"),";        ;",";"),";        ;",";"),";        ;",";"),";        ;",";"),"        ;","")</f>
        <v/>
      </c>
      <c r="BL47" s="135" t="str">
        <f t="shared" ca="1" si="34"/>
        <v/>
      </c>
      <c r="BM47" s="135" t="str">
        <f t="shared" ca="1" si="34"/>
        <v/>
      </c>
      <c r="BN47" s="135" t="str">
        <f t="shared" ca="1" si="34"/>
        <v/>
      </c>
      <c r="BO47" s="135" t="str">
        <f t="shared" ca="1" si="34"/>
        <v/>
      </c>
      <c r="BP47" s="135" t="str">
        <f t="shared" ca="1" si="34"/>
        <v/>
      </c>
      <c r="BQ47" s="135" t="str">
        <f t="shared" ca="1" si="34"/>
        <v/>
      </c>
      <c r="BR47" s="135" t="str">
        <f t="shared" ca="1" si="34"/>
        <v/>
      </c>
      <c r="BS47" s="135" t="str">
        <f t="shared" ca="1" si="34"/>
        <v/>
      </c>
      <c r="BT47" s="135" t="str">
        <f t="shared" ca="1" si="34"/>
        <v/>
      </c>
      <c r="BU47" s="135" t="str">
        <f t="shared" ca="1" si="34"/>
        <v/>
      </c>
      <c r="BV47" s="135" t="str">
        <f t="shared" ca="1" si="34"/>
        <v/>
      </c>
      <c r="BW47" s="135" t="str">
        <f t="shared" ca="1" si="34"/>
        <v/>
      </c>
      <c r="BX47" s="135" t="str">
        <f t="shared" ca="1" si="34"/>
        <v/>
      </c>
      <c r="BY47" s="135" t="str">
        <f t="shared" ca="1" si="34"/>
        <v/>
      </c>
      <c r="BZ47" s="135" t="str">
        <f t="shared" ca="1" si="34"/>
        <v/>
      </c>
      <c r="CA47" s="135" t="str">
        <f t="shared" ca="1" si="34"/>
        <v/>
      </c>
      <c r="CB47" s="135" t="str">
        <f t="shared" ca="1" si="34"/>
        <v/>
      </c>
      <c r="CC47" s="135" t="str">
        <f t="shared" ca="1" si="34"/>
        <v/>
      </c>
      <c r="CD47" s="135" t="str">
        <f t="shared" ca="1" si="34"/>
        <v/>
      </c>
      <c r="CE47" s="135" t="str">
        <f t="shared" ca="1" si="34"/>
        <v/>
      </c>
      <c r="CF47" s="135" t="str">
        <f t="shared" ca="1" si="34"/>
        <v/>
      </c>
      <c r="CG47" s="135" t="str">
        <f t="shared" ca="1" si="34"/>
        <v/>
      </c>
      <c r="CH47" s="135" t="str">
        <f t="shared" ca="1" si="34"/>
        <v/>
      </c>
      <c r="CI47" s="135" t="str">
        <f t="shared" ca="1" si="34"/>
        <v/>
      </c>
      <c r="CJ47" s="135" t="str">
        <f t="shared" ca="1" si="34"/>
        <v/>
      </c>
      <c r="CK47" s="135" t="str">
        <f t="shared" ca="1" si="34"/>
        <v/>
      </c>
      <c r="CL47" s="135" t="str">
        <f t="shared" ca="1" si="34"/>
        <v/>
      </c>
      <c r="CM47" s="135" t="str">
        <f t="shared" ca="1" si="34"/>
        <v/>
      </c>
      <c r="CN47" s="135" t="str">
        <f t="shared" ca="1" si="34"/>
        <v/>
      </c>
      <c r="CO47" s="135" t="str">
        <f t="shared" ca="1" si="34"/>
        <v/>
      </c>
      <c r="CP47" s="135" t="str">
        <f t="shared" ca="1" si="34"/>
        <v/>
      </c>
      <c r="CQ47" s="135" t="str">
        <f t="shared" ca="1" si="34"/>
        <v/>
      </c>
      <c r="CR47" s="135" t="str">
        <f t="shared" ca="1" si="34"/>
        <v/>
      </c>
      <c r="CS47" s="135" t="str">
        <f t="shared" ca="1" si="34"/>
        <v/>
      </c>
      <c r="CV47" s="120"/>
    </row>
    <row r="48" spans="1:100" x14ac:dyDescent="0.25">
      <c r="A48" s="123"/>
      <c r="B48" s="121"/>
      <c r="C48" s="127"/>
      <c r="D48" s="127"/>
      <c r="E48" s="124"/>
      <c r="F48" s="124"/>
      <c r="G48" s="121"/>
      <c r="H48" s="127"/>
      <c r="I48" s="127"/>
      <c r="J48" s="124"/>
      <c r="K48" s="124"/>
      <c r="L48" s="121"/>
      <c r="M48" s="127"/>
      <c r="N48" s="127"/>
      <c r="O48" s="124"/>
      <c r="P48" s="124"/>
      <c r="Q48" s="121"/>
      <c r="R48" s="127"/>
      <c r="S48" s="127"/>
      <c r="T48" s="124"/>
      <c r="U48" s="124"/>
      <c r="V48" s="121"/>
      <c r="W48" s="127"/>
      <c r="X48" s="127"/>
      <c r="Y48" s="124"/>
      <c r="Z48" s="124"/>
      <c r="AA48" s="121"/>
      <c r="AB48" s="127"/>
      <c r="AC48" s="127"/>
      <c r="AD48" s="124"/>
      <c r="AE48" s="124"/>
      <c r="AF48" s="123"/>
      <c r="BI48" s="136"/>
      <c r="BJ48" s="135" t="str">
        <f t="shared" ref="BJ48:CS48" ca="1" si="35">IF(LEFT(BJ47,1)=";",MID(BJ47,2,LEN(BJ47)-1),BJ47)</f>
        <v/>
      </c>
      <c r="BK48" s="135" t="str">
        <f t="shared" ca="1" si="35"/>
        <v/>
      </c>
      <c r="BL48" s="135" t="str">
        <f t="shared" ca="1" si="35"/>
        <v/>
      </c>
      <c r="BM48" s="135" t="str">
        <f t="shared" ca="1" si="35"/>
        <v/>
      </c>
      <c r="BN48" s="135" t="str">
        <f t="shared" ca="1" si="35"/>
        <v/>
      </c>
      <c r="BO48" s="135" t="str">
        <f t="shared" ca="1" si="35"/>
        <v/>
      </c>
      <c r="BP48" s="135" t="str">
        <f t="shared" ca="1" si="35"/>
        <v/>
      </c>
      <c r="BQ48" s="135" t="str">
        <f t="shared" ca="1" si="35"/>
        <v/>
      </c>
      <c r="BR48" s="135" t="str">
        <f t="shared" ca="1" si="35"/>
        <v/>
      </c>
      <c r="BS48" s="135" t="str">
        <f t="shared" ca="1" si="35"/>
        <v/>
      </c>
      <c r="BT48" s="135" t="str">
        <f t="shared" ca="1" si="35"/>
        <v/>
      </c>
      <c r="BU48" s="135" t="str">
        <f t="shared" ca="1" si="35"/>
        <v/>
      </c>
      <c r="BV48" s="135" t="str">
        <f t="shared" ca="1" si="35"/>
        <v/>
      </c>
      <c r="BW48" s="135" t="str">
        <f t="shared" ca="1" si="35"/>
        <v/>
      </c>
      <c r="BX48" s="135" t="str">
        <f t="shared" ca="1" si="35"/>
        <v/>
      </c>
      <c r="BY48" s="135" t="str">
        <f t="shared" ca="1" si="35"/>
        <v/>
      </c>
      <c r="BZ48" s="135" t="str">
        <f t="shared" ca="1" si="35"/>
        <v/>
      </c>
      <c r="CA48" s="135" t="str">
        <f t="shared" ca="1" si="35"/>
        <v/>
      </c>
      <c r="CB48" s="135" t="str">
        <f t="shared" ca="1" si="35"/>
        <v/>
      </c>
      <c r="CC48" s="135" t="str">
        <f t="shared" ca="1" si="35"/>
        <v/>
      </c>
      <c r="CD48" s="135" t="str">
        <f t="shared" ca="1" si="35"/>
        <v/>
      </c>
      <c r="CE48" s="135" t="str">
        <f t="shared" ca="1" si="35"/>
        <v/>
      </c>
      <c r="CF48" s="135" t="str">
        <f t="shared" ca="1" si="35"/>
        <v/>
      </c>
      <c r="CG48" s="135" t="str">
        <f t="shared" ca="1" si="35"/>
        <v/>
      </c>
      <c r="CH48" s="135" t="str">
        <f t="shared" ca="1" si="35"/>
        <v/>
      </c>
      <c r="CI48" s="135" t="str">
        <f t="shared" ca="1" si="35"/>
        <v/>
      </c>
      <c r="CJ48" s="135" t="str">
        <f t="shared" ca="1" si="35"/>
        <v/>
      </c>
      <c r="CK48" s="135" t="str">
        <f t="shared" ca="1" si="35"/>
        <v/>
      </c>
      <c r="CL48" s="135" t="str">
        <f t="shared" ca="1" si="35"/>
        <v/>
      </c>
      <c r="CM48" s="135" t="str">
        <f t="shared" ca="1" si="35"/>
        <v/>
      </c>
      <c r="CN48" s="135" t="str">
        <f t="shared" ca="1" si="35"/>
        <v/>
      </c>
      <c r="CO48" s="135" t="str">
        <f t="shared" ca="1" si="35"/>
        <v/>
      </c>
      <c r="CP48" s="135" t="str">
        <f t="shared" ca="1" si="35"/>
        <v/>
      </c>
      <c r="CQ48" s="135" t="str">
        <f t="shared" ca="1" si="35"/>
        <v/>
      </c>
      <c r="CR48" s="135" t="str">
        <f t="shared" ca="1" si="35"/>
        <v/>
      </c>
      <c r="CS48" s="135" t="str">
        <f t="shared" ca="1" si="35"/>
        <v/>
      </c>
    </row>
    <row r="49" spans="1:97" x14ac:dyDescent="0.25">
      <c r="A49" s="129"/>
      <c r="B49" s="121"/>
      <c r="C49" s="127"/>
      <c r="D49" s="127"/>
      <c r="E49" s="124"/>
      <c r="F49" s="124"/>
      <c r="G49" s="121"/>
      <c r="H49" s="127"/>
      <c r="I49" s="127"/>
      <c r="J49" s="124"/>
      <c r="K49" s="124"/>
      <c r="L49" s="121"/>
      <c r="M49" s="127"/>
      <c r="N49" s="127"/>
      <c r="O49" s="124"/>
      <c r="P49" s="124"/>
      <c r="Q49" s="121"/>
      <c r="R49" s="127"/>
      <c r="S49" s="127"/>
      <c r="T49" s="124"/>
      <c r="U49" s="124"/>
      <c r="V49" s="121"/>
      <c r="W49" s="127"/>
      <c r="X49" s="127"/>
      <c r="Y49" s="124"/>
      <c r="Z49" s="124"/>
      <c r="AA49" s="121"/>
      <c r="AB49" s="127"/>
      <c r="AC49" s="127"/>
      <c r="AD49" s="124"/>
      <c r="AE49" s="124"/>
      <c r="AF49" s="123"/>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row>
    <row r="50" spans="1:97" ht="15.75" customHeight="1" x14ac:dyDescent="0.25">
      <c r="A50" s="121"/>
      <c r="B50" s="122"/>
      <c r="C50" s="121"/>
      <c r="D50" s="122"/>
      <c r="E50" s="121"/>
      <c r="F50" s="123"/>
      <c r="G50" s="122"/>
      <c r="H50" s="121"/>
      <c r="I50" s="122"/>
      <c r="J50" s="121"/>
      <c r="K50" s="123"/>
      <c r="L50" s="122"/>
      <c r="M50" s="121"/>
      <c r="N50" s="122"/>
      <c r="O50" s="121"/>
      <c r="P50" s="123"/>
      <c r="Q50" s="122"/>
      <c r="R50" s="121"/>
      <c r="S50" s="122"/>
      <c r="T50" s="121"/>
      <c r="U50" s="123"/>
      <c r="V50" s="122"/>
      <c r="W50" s="121"/>
      <c r="X50" s="122"/>
      <c r="Y50" s="121"/>
      <c r="Z50" s="123"/>
      <c r="AA50" s="122"/>
      <c r="AB50" s="121"/>
      <c r="AC50" s="122"/>
      <c r="AD50" s="121"/>
      <c r="AE50" s="123"/>
      <c r="AF50" s="123"/>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row>
    <row r="51" spans="1:97" ht="15.75" customHeight="1" x14ac:dyDescent="0.25">
      <c r="A51" s="123"/>
      <c r="B51" s="121"/>
      <c r="C51" s="127"/>
      <c r="D51" s="127"/>
      <c r="E51" s="124"/>
      <c r="F51" s="124"/>
      <c r="G51" s="121"/>
      <c r="H51" s="127"/>
      <c r="I51" s="127"/>
      <c r="J51" s="124"/>
      <c r="K51" s="124"/>
      <c r="L51" s="121"/>
      <c r="M51" s="127"/>
      <c r="N51" s="127"/>
      <c r="O51" s="124"/>
      <c r="P51" s="124"/>
      <c r="Q51" s="121"/>
      <c r="R51" s="127"/>
      <c r="S51" s="127"/>
      <c r="T51" s="124"/>
      <c r="U51" s="124"/>
      <c r="V51" s="121"/>
      <c r="W51" s="127"/>
      <c r="X51" s="127"/>
      <c r="Y51" s="124"/>
      <c r="Z51" s="124"/>
      <c r="AA51" s="121"/>
      <c r="AB51" s="127"/>
      <c r="AC51" s="127"/>
      <c r="AD51" s="124"/>
      <c r="AE51" s="124"/>
      <c r="AF51" s="123"/>
    </row>
    <row r="52" spans="1:97" ht="16.5" customHeight="1" x14ac:dyDescent="0.25">
      <c r="A52" s="121"/>
      <c r="B52" s="121"/>
      <c r="C52" s="127"/>
      <c r="D52" s="127"/>
      <c r="E52" s="124"/>
      <c r="F52" s="124"/>
      <c r="G52" s="127"/>
      <c r="H52" s="127"/>
      <c r="I52" s="124"/>
      <c r="J52" s="124"/>
      <c r="K52" s="127"/>
      <c r="L52" s="127"/>
      <c r="M52" s="124"/>
      <c r="N52" s="124"/>
      <c r="O52" s="127"/>
      <c r="P52" s="127"/>
      <c r="Q52" s="124"/>
      <c r="R52" s="124"/>
      <c r="S52" s="127"/>
      <c r="T52" s="127"/>
      <c r="U52" s="124"/>
      <c r="V52" s="124"/>
      <c r="W52" s="127"/>
      <c r="X52" s="127"/>
      <c r="Y52" s="124"/>
      <c r="Z52" s="124"/>
      <c r="AA52" s="123"/>
      <c r="AB52" s="123"/>
      <c r="AC52" s="123"/>
      <c r="AD52" s="123"/>
      <c r="AE52" s="123"/>
      <c r="AF52" s="123"/>
    </row>
    <row r="53" spans="1:97" ht="16.5" customHeight="1" x14ac:dyDescent="0.25">
      <c r="A53" s="130"/>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row>
    <row r="54" spans="1:97" ht="16.5" customHeight="1" x14ac:dyDescent="0.25">
      <c r="A54" s="130"/>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row>
    <row r="55" spans="1:97" ht="16.5" customHeight="1" x14ac:dyDescent="0.25">
      <c r="A55" s="130"/>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row>
    <row r="56" spans="1:97" ht="16.5" customHeight="1" x14ac:dyDescent="0.25">
      <c r="A56" s="130"/>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row>
    <row r="57" spans="1:97" ht="16.5" customHeight="1" x14ac:dyDescent="0.25">
      <c r="A57" s="130"/>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row>
    <row r="58" spans="1:97" ht="16.5" customHeight="1" x14ac:dyDescent="0.25">
      <c r="A58" s="130"/>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row>
    <row r="59" spans="1:97" ht="16.5" customHeight="1" x14ac:dyDescent="0.25">
      <c r="A59" s="130"/>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row>
    <row r="60" spans="1:97" x14ac:dyDescent="0.25">
      <c r="A60" s="130"/>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row>
    <row r="61" spans="1:97" x14ac:dyDescent="0.25">
      <c r="A61" s="130"/>
      <c r="B61" s="123"/>
      <c r="C61" s="123"/>
      <c r="D61" s="123"/>
      <c r="E61" s="123"/>
      <c r="F61" s="123"/>
      <c r="G61" s="123"/>
      <c r="H61" s="123"/>
      <c r="I61" s="123"/>
      <c r="J61" s="123"/>
      <c r="K61" s="123"/>
      <c r="L61" s="123"/>
      <c r="M61" s="123"/>
      <c r="N61" s="123"/>
      <c r="O61" s="123"/>
      <c r="P61" s="121"/>
      <c r="Q61" s="123"/>
      <c r="R61" s="123"/>
      <c r="S61" s="123"/>
      <c r="T61" s="123"/>
      <c r="U61" s="123"/>
      <c r="V61" s="123"/>
      <c r="W61" s="123"/>
      <c r="X61" s="123"/>
      <c r="Y61" s="123"/>
      <c r="Z61" s="123"/>
      <c r="AA61" s="123"/>
      <c r="AB61" s="123"/>
      <c r="AC61" s="123"/>
      <c r="AD61" s="123"/>
      <c r="AE61" s="123"/>
      <c r="AF61" s="123"/>
    </row>
    <row r="62" spans="1:97" ht="18" customHeight="1" x14ac:dyDescent="0.25">
      <c r="A62" s="505"/>
      <c r="B62" s="123"/>
      <c r="C62" s="504"/>
      <c r="D62" s="504"/>
      <c r="E62" s="504"/>
      <c r="F62" s="504"/>
      <c r="G62" s="504"/>
      <c r="H62" s="504"/>
      <c r="I62" s="504"/>
      <c r="J62" s="504"/>
      <c r="K62" s="504"/>
      <c r="L62" s="504"/>
      <c r="M62" s="504"/>
      <c r="N62" s="504"/>
      <c r="O62" s="123"/>
      <c r="P62" s="131"/>
      <c r="Q62" s="123"/>
      <c r="R62" s="123"/>
      <c r="S62" s="123"/>
      <c r="T62" s="123"/>
      <c r="U62" s="123"/>
      <c r="V62" s="123"/>
      <c r="W62" s="123"/>
      <c r="X62" s="123"/>
      <c r="Y62" s="123"/>
      <c r="Z62" s="123"/>
      <c r="AA62" s="123"/>
      <c r="AB62" s="123"/>
      <c r="AC62" s="123"/>
      <c r="AD62" s="123"/>
      <c r="AE62" s="123"/>
      <c r="AF62" s="123"/>
    </row>
    <row r="63" spans="1:97" ht="18" customHeight="1" x14ac:dyDescent="0.25">
      <c r="A63" s="505"/>
      <c r="B63" s="123"/>
      <c r="C63" s="121"/>
      <c r="D63" s="121"/>
      <c r="E63" s="121"/>
      <c r="F63" s="121"/>
      <c r="G63" s="121"/>
      <c r="H63" s="121"/>
      <c r="I63" s="121"/>
      <c r="J63" s="121"/>
      <c r="K63" s="121"/>
      <c r="L63" s="121"/>
      <c r="M63" s="121"/>
      <c r="N63" s="121"/>
      <c r="O63" s="121"/>
      <c r="P63" s="121"/>
      <c r="Q63" s="123"/>
      <c r="R63" s="123"/>
      <c r="S63" s="123"/>
      <c r="T63" s="123"/>
      <c r="U63" s="123"/>
      <c r="V63" s="123"/>
      <c r="W63" s="123"/>
      <c r="X63" s="123"/>
      <c r="Y63" s="123"/>
      <c r="Z63" s="123"/>
      <c r="AA63" s="123"/>
      <c r="AB63" s="123"/>
      <c r="AC63" s="123"/>
      <c r="AD63" s="123"/>
      <c r="AE63" s="123"/>
      <c r="AF63" s="123"/>
    </row>
    <row r="64" spans="1:97" ht="18" customHeight="1" x14ac:dyDescent="0.25">
      <c r="A64" s="505"/>
      <c r="B64" s="132"/>
      <c r="C64" s="133"/>
      <c r="D64" s="133"/>
      <c r="E64" s="133"/>
      <c r="F64" s="133"/>
      <c r="G64" s="133"/>
      <c r="H64" s="133"/>
      <c r="I64" s="133"/>
      <c r="J64" s="133"/>
      <c r="K64" s="133"/>
      <c r="L64" s="133"/>
      <c r="M64" s="133"/>
      <c r="N64" s="133"/>
      <c r="O64" s="121"/>
      <c r="P64" s="131"/>
      <c r="Q64" s="123"/>
      <c r="R64" s="123"/>
      <c r="S64" s="123"/>
      <c r="T64" s="123"/>
      <c r="U64" s="123"/>
      <c r="V64" s="123"/>
      <c r="W64" s="123"/>
      <c r="X64" s="123"/>
      <c r="Y64" s="123"/>
      <c r="Z64" s="123"/>
      <c r="AA64" s="123"/>
      <c r="AB64" s="123"/>
      <c r="AC64" s="123"/>
      <c r="AD64" s="123"/>
      <c r="AE64" s="123"/>
      <c r="AF64" s="123"/>
    </row>
    <row r="65" spans="1:32" ht="18" customHeight="1" x14ac:dyDescent="0.25">
      <c r="A65" s="505"/>
      <c r="B65" s="132"/>
      <c r="C65" s="133"/>
      <c r="D65" s="133"/>
      <c r="E65" s="133"/>
      <c r="F65" s="133"/>
      <c r="G65" s="133"/>
      <c r="H65" s="133"/>
      <c r="I65" s="133"/>
      <c r="J65" s="133"/>
      <c r="K65" s="133"/>
      <c r="L65" s="133"/>
      <c r="M65" s="133"/>
      <c r="N65" s="133"/>
      <c r="O65" s="121"/>
      <c r="P65" s="131"/>
      <c r="Q65" s="123"/>
      <c r="R65" s="123"/>
      <c r="S65" s="123"/>
      <c r="T65" s="123"/>
      <c r="U65" s="123"/>
      <c r="V65" s="123"/>
      <c r="W65" s="123"/>
      <c r="X65" s="123"/>
      <c r="Y65" s="123"/>
      <c r="Z65" s="123"/>
      <c r="AA65" s="123"/>
      <c r="AB65" s="123"/>
      <c r="AC65" s="123"/>
      <c r="AD65" s="123"/>
      <c r="AE65" s="123"/>
      <c r="AF65" s="123"/>
    </row>
    <row r="66" spans="1:32" ht="18" customHeight="1" x14ac:dyDescent="0.25">
      <c r="A66" s="505"/>
      <c r="B66" s="132"/>
      <c r="C66" s="133"/>
      <c r="D66" s="133"/>
      <c r="E66" s="133"/>
      <c r="F66" s="133"/>
      <c r="G66" s="133"/>
      <c r="H66" s="133"/>
      <c r="I66" s="133"/>
      <c r="J66" s="133"/>
      <c r="K66" s="133"/>
      <c r="L66" s="133"/>
      <c r="M66" s="133"/>
      <c r="N66" s="133"/>
      <c r="O66" s="121"/>
      <c r="P66" s="131"/>
      <c r="Q66" s="123"/>
      <c r="R66" s="123"/>
      <c r="S66" s="123"/>
      <c r="T66" s="123"/>
      <c r="U66" s="123"/>
      <c r="V66" s="123"/>
      <c r="W66" s="123"/>
      <c r="X66" s="123"/>
      <c r="Y66" s="123"/>
      <c r="Z66" s="123"/>
      <c r="AA66" s="123"/>
      <c r="AB66" s="123"/>
      <c r="AC66" s="123"/>
      <c r="AD66" s="123"/>
      <c r="AE66" s="123"/>
      <c r="AF66" s="123"/>
    </row>
    <row r="67" spans="1:32" ht="18" customHeight="1" x14ac:dyDescent="0.25">
      <c r="A67" s="505"/>
      <c r="B67" s="132"/>
      <c r="C67" s="133"/>
      <c r="D67" s="133"/>
      <c r="E67" s="133"/>
      <c r="F67" s="133"/>
      <c r="G67" s="133"/>
      <c r="H67" s="133"/>
      <c r="I67" s="133"/>
      <c r="J67" s="133"/>
      <c r="K67" s="133"/>
      <c r="L67" s="133"/>
      <c r="M67" s="133"/>
      <c r="N67" s="133"/>
      <c r="O67" s="121"/>
      <c r="P67" s="131"/>
      <c r="Q67" s="123"/>
      <c r="R67" s="123"/>
      <c r="S67" s="123"/>
      <c r="T67" s="123"/>
      <c r="U67" s="123"/>
      <c r="V67" s="123"/>
      <c r="W67" s="123"/>
      <c r="X67" s="123"/>
      <c r="Y67" s="123"/>
      <c r="Z67" s="123"/>
      <c r="AA67" s="123"/>
      <c r="AB67" s="123"/>
      <c r="AC67" s="123"/>
      <c r="AD67" s="123"/>
      <c r="AE67" s="123"/>
      <c r="AF67" s="123"/>
    </row>
    <row r="68" spans="1:32" ht="18" customHeight="1" x14ac:dyDescent="0.25">
      <c r="A68" s="505"/>
      <c r="B68" s="132"/>
      <c r="C68" s="133"/>
      <c r="D68" s="133"/>
      <c r="E68" s="133"/>
      <c r="F68" s="133"/>
      <c r="G68" s="133"/>
      <c r="H68" s="133"/>
      <c r="I68" s="133"/>
      <c r="J68" s="133"/>
      <c r="K68" s="133"/>
      <c r="L68" s="133"/>
      <c r="M68" s="133"/>
      <c r="N68" s="133"/>
      <c r="O68" s="121"/>
      <c r="P68" s="131"/>
      <c r="Q68" s="123"/>
      <c r="R68" s="123"/>
      <c r="S68" s="123"/>
      <c r="T68" s="123"/>
      <c r="U68" s="123"/>
      <c r="V68" s="123"/>
      <c r="W68" s="123"/>
      <c r="X68" s="123"/>
      <c r="Y68" s="123"/>
      <c r="Z68" s="123"/>
      <c r="AA68" s="123"/>
      <c r="AB68" s="123"/>
      <c r="AC68" s="123"/>
      <c r="AD68" s="123"/>
      <c r="AE68" s="123"/>
      <c r="AF68" s="123"/>
    </row>
    <row r="69" spans="1:32" ht="18" customHeight="1" x14ac:dyDescent="0.25">
      <c r="A69" s="505"/>
      <c r="B69" s="132"/>
      <c r="C69" s="133"/>
      <c r="D69" s="133"/>
      <c r="E69" s="133"/>
      <c r="F69" s="133"/>
      <c r="G69" s="133"/>
      <c r="H69" s="133"/>
      <c r="I69" s="133"/>
      <c r="J69" s="133"/>
      <c r="K69" s="133"/>
      <c r="L69" s="133"/>
      <c r="M69" s="133"/>
      <c r="N69" s="133"/>
      <c r="O69" s="121"/>
      <c r="P69" s="131"/>
      <c r="Q69" s="123"/>
      <c r="R69" s="123"/>
      <c r="S69" s="123"/>
      <c r="T69" s="123"/>
      <c r="U69" s="123"/>
      <c r="V69" s="123"/>
      <c r="W69" s="123"/>
      <c r="X69" s="123"/>
      <c r="Y69" s="123"/>
      <c r="Z69" s="123"/>
      <c r="AA69" s="123"/>
      <c r="AB69" s="123"/>
      <c r="AC69" s="123"/>
      <c r="AD69" s="123"/>
      <c r="AE69" s="123"/>
      <c r="AF69" s="123"/>
    </row>
    <row r="70" spans="1:32" ht="18" customHeight="1" x14ac:dyDescent="0.25">
      <c r="A70" s="505"/>
      <c r="B70" s="132"/>
      <c r="C70" s="133"/>
      <c r="D70" s="133"/>
      <c r="E70" s="133"/>
      <c r="F70" s="133"/>
      <c r="G70" s="133"/>
      <c r="H70" s="133"/>
      <c r="I70" s="133"/>
      <c r="J70" s="133"/>
      <c r="K70" s="133"/>
      <c r="L70" s="133"/>
      <c r="M70" s="133"/>
      <c r="N70" s="133"/>
      <c r="O70" s="121"/>
      <c r="P70" s="131"/>
      <c r="Q70" s="123"/>
      <c r="R70" s="123"/>
      <c r="S70" s="123"/>
      <c r="T70" s="123"/>
      <c r="U70" s="123"/>
      <c r="V70" s="123"/>
      <c r="W70" s="123"/>
      <c r="X70" s="123"/>
      <c r="Y70" s="123"/>
      <c r="Z70" s="123"/>
      <c r="AA70" s="123"/>
      <c r="AB70" s="123"/>
      <c r="AC70" s="123"/>
      <c r="AD70" s="123"/>
      <c r="AE70" s="123"/>
      <c r="AF70" s="123"/>
    </row>
    <row r="71" spans="1:32" ht="18" customHeight="1" x14ac:dyDescent="0.25">
      <c r="A71" s="505"/>
      <c r="B71" s="132"/>
      <c r="C71" s="133"/>
      <c r="D71" s="133"/>
      <c r="E71" s="133"/>
      <c r="F71" s="133"/>
      <c r="G71" s="133"/>
      <c r="H71" s="133"/>
      <c r="I71" s="133"/>
      <c r="J71" s="133"/>
      <c r="K71" s="133"/>
      <c r="L71" s="133"/>
      <c r="M71" s="133"/>
      <c r="N71" s="133"/>
      <c r="O71" s="121"/>
      <c r="P71" s="131"/>
      <c r="Q71" s="123"/>
      <c r="R71" s="123"/>
      <c r="S71" s="123"/>
      <c r="T71" s="123"/>
      <c r="U71" s="123"/>
      <c r="V71" s="123"/>
      <c r="W71" s="123"/>
      <c r="X71" s="123"/>
      <c r="Y71" s="123"/>
      <c r="Z71" s="123"/>
      <c r="AA71" s="123"/>
      <c r="AB71" s="123"/>
      <c r="AC71" s="123"/>
      <c r="AD71" s="123"/>
      <c r="AE71" s="123"/>
      <c r="AF71" s="123"/>
    </row>
    <row r="72" spans="1:32" x14ac:dyDescent="0.25">
      <c r="A72" s="505"/>
      <c r="B72" s="132"/>
      <c r="C72" s="133"/>
      <c r="D72" s="133"/>
      <c r="E72" s="133"/>
      <c r="F72" s="133"/>
      <c r="G72" s="133"/>
      <c r="H72" s="133"/>
      <c r="I72" s="133"/>
      <c r="J72" s="133"/>
      <c r="K72" s="133"/>
      <c r="L72" s="133"/>
      <c r="M72" s="133"/>
      <c r="N72" s="133"/>
      <c r="O72" s="121"/>
      <c r="P72" s="131"/>
      <c r="Q72" s="123"/>
      <c r="R72" s="123"/>
      <c r="S72" s="123"/>
      <c r="T72" s="123"/>
      <c r="U72" s="123"/>
      <c r="V72" s="123"/>
      <c r="W72" s="123"/>
      <c r="X72" s="123"/>
      <c r="Y72" s="123"/>
      <c r="Z72" s="123"/>
      <c r="AA72" s="123"/>
      <c r="AB72" s="123"/>
      <c r="AC72" s="123"/>
      <c r="AD72" s="123"/>
      <c r="AE72" s="123"/>
      <c r="AF72" s="123"/>
    </row>
    <row r="73" spans="1:32" x14ac:dyDescent="0.25">
      <c r="A73" s="505"/>
      <c r="B73" s="132"/>
      <c r="C73" s="133"/>
      <c r="D73" s="133"/>
      <c r="E73" s="133"/>
      <c r="F73" s="133"/>
      <c r="G73" s="133"/>
      <c r="H73" s="133"/>
      <c r="I73" s="133"/>
      <c r="J73" s="133"/>
      <c r="K73" s="133"/>
      <c r="L73" s="133"/>
      <c r="M73" s="133"/>
      <c r="N73" s="133"/>
      <c r="O73" s="121"/>
      <c r="P73" s="131"/>
      <c r="Q73" s="123"/>
      <c r="R73" s="123"/>
      <c r="S73" s="123"/>
      <c r="T73" s="123"/>
      <c r="U73" s="123"/>
      <c r="V73" s="123"/>
      <c r="W73" s="123"/>
      <c r="X73" s="123"/>
      <c r="Y73" s="123"/>
      <c r="Z73" s="123"/>
      <c r="AA73" s="123"/>
      <c r="AB73" s="123"/>
      <c r="AC73" s="123"/>
      <c r="AD73" s="123"/>
      <c r="AE73" s="123"/>
      <c r="AF73" s="123"/>
    </row>
    <row r="74" spans="1:32" x14ac:dyDescent="0.25">
      <c r="A74" s="130"/>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row>
    <row r="75" spans="1:32" x14ac:dyDescent="0.25">
      <c r="A75" s="130"/>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row>
    <row r="76" spans="1:32" x14ac:dyDescent="0.25">
      <c r="A76" s="130"/>
      <c r="B76" s="123"/>
      <c r="C76" s="123"/>
      <c r="D76" s="123"/>
      <c r="E76" s="123"/>
      <c r="F76" s="123"/>
      <c r="G76" s="123"/>
      <c r="H76" s="121"/>
      <c r="I76" s="121"/>
      <c r="J76" s="121"/>
      <c r="K76" s="123"/>
      <c r="L76" s="123"/>
      <c r="M76" s="123"/>
      <c r="N76" s="123"/>
      <c r="O76" s="123"/>
      <c r="P76" s="123"/>
      <c r="Q76" s="123"/>
      <c r="R76" s="123"/>
      <c r="S76" s="123"/>
      <c r="T76" s="123"/>
      <c r="U76" s="123"/>
      <c r="V76" s="123"/>
      <c r="W76" s="123"/>
      <c r="X76" s="123"/>
      <c r="Y76" s="123"/>
      <c r="Z76" s="123"/>
      <c r="AA76" s="123"/>
      <c r="AB76" s="123"/>
      <c r="AC76" s="123"/>
      <c r="AD76" s="123"/>
      <c r="AE76" s="123"/>
      <c r="AF76" s="123"/>
    </row>
    <row r="77" spans="1:32" x14ac:dyDescent="0.25">
      <c r="A77" s="505"/>
      <c r="B77" s="121"/>
      <c r="C77" s="506"/>
      <c r="D77" s="506"/>
      <c r="E77" s="506"/>
      <c r="F77" s="506"/>
      <c r="G77" s="506"/>
      <c r="H77" s="504"/>
      <c r="I77" s="504"/>
      <c r="J77" s="121"/>
      <c r="K77" s="123"/>
      <c r="L77" s="123"/>
      <c r="M77" s="123"/>
      <c r="N77" s="123"/>
      <c r="O77" s="123"/>
      <c r="P77" s="123"/>
      <c r="Q77" s="123"/>
      <c r="R77" s="123"/>
      <c r="S77" s="123"/>
      <c r="T77" s="123"/>
      <c r="U77" s="123"/>
      <c r="V77" s="123"/>
      <c r="W77" s="123"/>
      <c r="X77" s="123"/>
      <c r="Y77" s="123"/>
      <c r="Z77" s="123"/>
      <c r="AA77" s="123"/>
      <c r="AB77" s="123"/>
      <c r="AC77" s="123"/>
      <c r="AD77" s="123"/>
      <c r="AE77" s="123"/>
      <c r="AF77" s="123"/>
    </row>
    <row r="78" spans="1:32" x14ac:dyDescent="0.25">
      <c r="A78" s="505"/>
      <c r="B78" s="121"/>
      <c r="C78" s="507"/>
      <c r="D78" s="507"/>
      <c r="E78" s="507"/>
      <c r="F78" s="507"/>
      <c r="G78" s="507"/>
      <c r="H78" s="121"/>
      <c r="I78" s="121"/>
      <c r="J78" s="121"/>
      <c r="K78" s="123"/>
      <c r="L78" s="123"/>
      <c r="M78" s="123"/>
      <c r="N78" s="123"/>
      <c r="O78" s="123"/>
      <c r="P78" s="123"/>
      <c r="Q78" s="123"/>
      <c r="R78" s="123"/>
      <c r="S78" s="123"/>
      <c r="T78" s="123"/>
      <c r="U78" s="123"/>
      <c r="V78" s="123"/>
      <c r="W78" s="123"/>
      <c r="X78" s="123"/>
      <c r="Y78" s="123"/>
      <c r="Z78" s="123"/>
      <c r="AA78" s="123"/>
      <c r="AB78" s="123"/>
      <c r="AC78" s="123"/>
      <c r="AD78" s="123"/>
      <c r="AE78" s="123"/>
      <c r="AF78" s="123"/>
    </row>
    <row r="79" spans="1:32" x14ac:dyDescent="0.25">
      <c r="A79" s="505"/>
      <c r="B79" s="121"/>
      <c r="C79" s="507"/>
      <c r="D79" s="507"/>
      <c r="E79" s="507"/>
      <c r="F79" s="507"/>
      <c r="G79" s="507"/>
      <c r="H79" s="121"/>
      <c r="I79" s="121"/>
      <c r="J79" s="121"/>
      <c r="K79" s="123"/>
      <c r="L79" s="123"/>
      <c r="M79" s="123"/>
      <c r="N79" s="123"/>
      <c r="O79" s="123"/>
      <c r="P79" s="123"/>
      <c r="Q79" s="123"/>
      <c r="R79" s="123"/>
      <c r="S79" s="123"/>
      <c r="T79" s="123"/>
      <c r="U79" s="123"/>
      <c r="V79" s="123"/>
      <c r="W79" s="123"/>
      <c r="X79" s="123"/>
      <c r="Y79" s="123"/>
      <c r="Z79" s="123"/>
      <c r="AA79" s="123"/>
      <c r="AB79" s="123"/>
      <c r="AC79" s="123"/>
      <c r="AD79" s="123"/>
      <c r="AE79" s="123"/>
      <c r="AF79" s="123"/>
    </row>
    <row r="80" spans="1:32" x14ac:dyDescent="0.25">
      <c r="A80" s="505"/>
      <c r="B80" s="121"/>
      <c r="C80" s="507"/>
      <c r="D80" s="507"/>
      <c r="E80" s="507"/>
      <c r="F80" s="507"/>
      <c r="G80" s="507"/>
      <c r="H80" s="121"/>
      <c r="I80" s="121"/>
      <c r="J80" s="121"/>
      <c r="K80" s="123"/>
      <c r="L80" s="123"/>
      <c r="M80" s="123"/>
      <c r="N80" s="123"/>
      <c r="O80" s="123"/>
      <c r="P80" s="123"/>
      <c r="Q80" s="123"/>
      <c r="R80" s="123"/>
      <c r="S80" s="123"/>
      <c r="T80" s="123"/>
      <c r="U80" s="123"/>
      <c r="V80" s="123"/>
      <c r="W80" s="123"/>
      <c r="X80" s="123"/>
      <c r="Y80" s="123"/>
      <c r="Z80" s="123"/>
      <c r="AA80" s="123"/>
      <c r="AB80" s="123"/>
      <c r="AC80" s="123"/>
      <c r="AD80" s="123"/>
      <c r="AE80" s="123"/>
      <c r="AF80" s="123"/>
    </row>
    <row r="81" spans="1:32" x14ac:dyDescent="0.25">
      <c r="A81" s="505"/>
      <c r="B81" s="121"/>
      <c r="C81" s="507"/>
      <c r="D81" s="507"/>
      <c r="E81" s="507"/>
      <c r="F81" s="507"/>
      <c r="G81" s="507"/>
      <c r="H81" s="121"/>
      <c r="I81" s="121"/>
      <c r="J81" s="121"/>
      <c r="K81" s="123"/>
      <c r="L81" s="123"/>
      <c r="M81" s="123"/>
      <c r="N81" s="123"/>
      <c r="O81" s="123"/>
      <c r="P81" s="123"/>
      <c r="Q81" s="123"/>
      <c r="R81" s="123"/>
      <c r="S81" s="123"/>
      <c r="T81" s="123"/>
      <c r="U81" s="123"/>
      <c r="V81" s="123"/>
      <c r="W81" s="123"/>
      <c r="X81" s="123"/>
      <c r="Y81" s="123"/>
      <c r="Z81" s="123"/>
      <c r="AA81" s="123"/>
      <c r="AB81" s="123"/>
      <c r="AC81" s="123"/>
      <c r="AD81" s="123"/>
      <c r="AE81" s="123"/>
      <c r="AF81" s="123"/>
    </row>
    <row r="82" spans="1:32" x14ac:dyDescent="0.25">
      <c r="A82" s="505"/>
      <c r="B82" s="121"/>
      <c r="C82" s="507"/>
      <c r="D82" s="507"/>
      <c r="E82" s="507"/>
      <c r="F82" s="507"/>
      <c r="G82" s="507"/>
      <c r="H82" s="121"/>
      <c r="I82" s="121"/>
      <c r="J82" s="121"/>
      <c r="K82" s="123"/>
      <c r="L82" s="123"/>
      <c r="M82" s="123"/>
      <c r="N82" s="123"/>
      <c r="O82" s="123"/>
      <c r="P82" s="123"/>
      <c r="Q82" s="123"/>
      <c r="R82" s="123"/>
      <c r="S82" s="123"/>
      <c r="T82" s="123"/>
      <c r="U82" s="123"/>
      <c r="V82" s="123"/>
      <c r="W82" s="123"/>
      <c r="X82" s="123"/>
      <c r="Y82" s="123"/>
      <c r="Z82" s="123"/>
      <c r="AA82" s="123"/>
      <c r="AB82" s="123"/>
      <c r="AC82" s="123"/>
      <c r="AD82" s="123"/>
      <c r="AE82" s="123"/>
      <c r="AF82" s="123"/>
    </row>
    <row r="83" spans="1:32" x14ac:dyDescent="0.25">
      <c r="A83" s="505"/>
      <c r="B83" s="121"/>
      <c r="C83" s="507"/>
      <c r="D83" s="507"/>
      <c r="E83" s="507"/>
      <c r="F83" s="507"/>
      <c r="G83" s="507"/>
      <c r="H83" s="121"/>
      <c r="I83" s="121"/>
      <c r="J83" s="121"/>
      <c r="K83" s="123"/>
      <c r="L83" s="123"/>
      <c r="M83" s="123"/>
      <c r="N83" s="123"/>
      <c r="O83" s="123"/>
      <c r="P83" s="123"/>
      <c r="Q83" s="123"/>
      <c r="R83" s="123"/>
      <c r="S83" s="123"/>
      <c r="T83" s="123"/>
      <c r="U83" s="123"/>
      <c r="V83" s="123"/>
      <c r="W83" s="123"/>
      <c r="X83" s="123"/>
      <c r="Y83" s="123"/>
      <c r="Z83" s="123"/>
      <c r="AA83" s="123"/>
      <c r="AB83" s="123"/>
      <c r="AC83" s="123"/>
      <c r="AD83" s="123"/>
      <c r="AE83" s="123"/>
      <c r="AF83" s="123"/>
    </row>
    <row r="84" spans="1:32" x14ac:dyDescent="0.25">
      <c r="A84" s="505"/>
      <c r="B84" s="121"/>
      <c r="C84" s="507"/>
      <c r="D84" s="507"/>
      <c r="E84" s="507"/>
      <c r="F84" s="507"/>
      <c r="G84" s="507"/>
      <c r="H84" s="121"/>
      <c r="I84" s="121"/>
      <c r="J84" s="121"/>
      <c r="K84" s="123"/>
      <c r="L84" s="123"/>
      <c r="M84" s="123"/>
      <c r="N84" s="123"/>
      <c r="O84" s="123"/>
      <c r="P84" s="123"/>
      <c r="Q84" s="123"/>
      <c r="R84" s="123"/>
      <c r="S84" s="123"/>
      <c r="T84" s="123"/>
      <c r="U84" s="123"/>
      <c r="V84" s="123"/>
      <c r="W84" s="123"/>
      <c r="X84" s="123"/>
      <c r="Y84" s="123"/>
      <c r="Z84" s="123"/>
      <c r="AA84" s="123"/>
      <c r="AB84" s="123"/>
      <c r="AC84" s="123"/>
      <c r="AD84" s="123"/>
      <c r="AE84" s="123"/>
      <c r="AF84" s="123"/>
    </row>
    <row r="85" spans="1:32" x14ac:dyDescent="0.25">
      <c r="A85" s="505"/>
      <c r="B85" s="121"/>
      <c r="C85" s="507"/>
      <c r="D85" s="507"/>
      <c r="E85" s="507"/>
      <c r="F85" s="507"/>
      <c r="G85" s="507"/>
      <c r="H85" s="121"/>
      <c r="I85" s="121"/>
      <c r="J85" s="121"/>
      <c r="K85" s="123"/>
      <c r="L85" s="123"/>
      <c r="M85" s="123"/>
      <c r="N85" s="123"/>
      <c r="O85" s="123"/>
      <c r="P85" s="123"/>
      <c r="Q85" s="123"/>
      <c r="R85" s="123"/>
      <c r="S85" s="123"/>
      <c r="T85" s="123"/>
      <c r="U85" s="123"/>
      <c r="V85" s="123"/>
      <c r="W85" s="123"/>
      <c r="X85" s="123"/>
      <c r="Y85" s="123"/>
      <c r="Z85" s="123"/>
      <c r="AA85" s="123"/>
      <c r="AB85" s="123"/>
      <c r="AC85" s="123"/>
      <c r="AD85" s="123"/>
      <c r="AE85" s="123"/>
      <c r="AF85" s="123"/>
    </row>
    <row r="86" spans="1:32" x14ac:dyDescent="0.25">
      <c r="A86" s="130"/>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row>
    <row r="87" spans="1:32" x14ac:dyDescent="0.25">
      <c r="A87" s="130"/>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row>
    <row r="88" spans="1:32" x14ac:dyDescent="0.25">
      <c r="A88" s="130"/>
      <c r="B88" s="123"/>
      <c r="C88" s="121"/>
      <c r="D88" s="121"/>
      <c r="E88" s="121"/>
      <c r="F88" s="121"/>
      <c r="G88" s="121"/>
      <c r="H88" s="121"/>
      <c r="I88" s="121"/>
      <c r="J88" s="121"/>
      <c r="K88" s="121"/>
      <c r="L88" s="121"/>
      <c r="M88" s="121"/>
      <c r="N88" s="121"/>
      <c r="O88" s="123"/>
      <c r="P88" s="123"/>
      <c r="Q88" s="123"/>
      <c r="R88" s="123"/>
      <c r="S88" s="123"/>
      <c r="T88" s="123"/>
      <c r="U88" s="123"/>
      <c r="V88" s="123"/>
      <c r="W88" s="123"/>
      <c r="X88" s="123"/>
      <c r="Y88" s="123"/>
      <c r="Z88" s="123"/>
      <c r="AA88" s="123"/>
      <c r="AB88" s="123"/>
      <c r="AC88" s="123"/>
      <c r="AD88" s="123"/>
      <c r="AE88" s="123"/>
      <c r="AF88" s="123"/>
    </row>
    <row r="89" spans="1:32" x14ac:dyDescent="0.25">
      <c r="A89" s="130"/>
      <c r="B89" s="121"/>
      <c r="C89" s="121"/>
      <c r="D89" s="121"/>
      <c r="E89" s="121"/>
      <c r="F89" s="121"/>
      <c r="G89" s="121"/>
      <c r="H89" s="121"/>
      <c r="I89" s="121"/>
      <c r="J89" s="121"/>
      <c r="K89" s="121"/>
      <c r="L89" s="121"/>
      <c r="M89" s="121"/>
      <c r="N89" s="121"/>
      <c r="O89" s="123"/>
      <c r="P89" s="123"/>
      <c r="Q89" s="123"/>
      <c r="R89" s="123"/>
      <c r="S89" s="123"/>
      <c r="T89" s="123"/>
      <c r="U89" s="123"/>
      <c r="V89" s="123"/>
      <c r="W89" s="123"/>
      <c r="X89" s="123"/>
      <c r="Y89" s="123"/>
      <c r="Z89" s="123"/>
      <c r="AA89" s="123"/>
      <c r="AB89" s="123"/>
      <c r="AC89" s="123"/>
      <c r="AD89" s="123"/>
      <c r="AE89" s="123"/>
      <c r="AF89" s="123"/>
    </row>
    <row r="90" spans="1:32" x14ac:dyDescent="0.25">
      <c r="A90" s="130"/>
      <c r="B90" s="121"/>
      <c r="C90" s="121"/>
      <c r="D90" s="121"/>
      <c r="E90" s="121"/>
      <c r="F90" s="121"/>
      <c r="G90" s="121"/>
      <c r="H90" s="121"/>
      <c r="I90" s="121"/>
      <c r="J90" s="121"/>
      <c r="K90" s="121"/>
      <c r="L90" s="121"/>
      <c r="M90" s="121"/>
      <c r="N90" s="121"/>
      <c r="O90" s="123"/>
      <c r="P90" s="123"/>
      <c r="Q90" s="123"/>
      <c r="R90" s="123"/>
      <c r="S90" s="123"/>
      <c r="T90" s="123"/>
      <c r="U90" s="123"/>
      <c r="V90" s="123"/>
      <c r="W90" s="123"/>
      <c r="X90" s="123"/>
      <c r="Y90" s="123"/>
      <c r="Z90" s="123"/>
      <c r="AA90" s="123"/>
      <c r="AB90" s="123"/>
      <c r="AC90" s="123"/>
      <c r="AD90" s="123"/>
      <c r="AE90" s="123"/>
      <c r="AF90" s="123"/>
    </row>
    <row r="91" spans="1:32" x14ac:dyDescent="0.25">
      <c r="A91" s="130"/>
      <c r="B91" s="121"/>
      <c r="C91" s="121"/>
      <c r="D91" s="121"/>
      <c r="E91" s="121"/>
      <c r="F91" s="121"/>
      <c r="G91" s="121"/>
      <c r="H91" s="121"/>
      <c r="I91" s="121"/>
      <c r="J91" s="121"/>
      <c r="K91" s="121"/>
      <c r="L91" s="121"/>
      <c r="M91" s="121"/>
      <c r="N91" s="121"/>
      <c r="O91" s="123"/>
      <c r="P91" s="123"/>
      <c r="Q91" s="123"/>
      <c r="R91" s="123"/>
      <c r="S91" s="123"/>
      <c r="T91" s="123"/>
      <c r="U91" s="123"/>
      <c r="V91" s="123"/>
      <c r="W91" s="123"/>
      <c r="X91" s="123"/>
      <c r="Y91" s="123"/>
      <c r="Z91" s="123"/>
      <c r="AA91" s="123"/>
      <c r="AB91" s="123"/>
      <c r="AC91" s="123"/>
      <c r="AD91" s="123"/>
      <c r="AE91" s="123"/>
      <c r="AF91" s="123"/>
    </row>
    <row r="92" spans="1:32" x14ac:dyDescent="0.25">
      <c r="A92" s="130"/>
      <c r="B92" s="121"/>
      <c r="C92" s="121"/>
      <c r="D92" s="121"/>
      <c r="E92" s="121"/>
      <c r="F92" s="121"/>
      <c r="G92" s="121"/>
      <c r="H92" s="121"/>
      <c r="I92" s="121"/>
      <c r="J92" s="121"/>
      <c r="K92" s="121"/>
      <c r="L92" s="121"/>
      <c r="M92" s="121"/>
      <c r="N92" s="121"/>
      <c r="O92" s="123"/>
      <c r="P92" s="123"/>
      <c r="Q92" s="123"/>
      <c r="R92" s="123"/>
      <c r="S92" s="123"/>
      <c r="T92" s="123"/>
      <c r="U92" s="123"/>
      <c r="V92" s="123"/>
      <c r="W92" s="123"/>
      <c r="X92" s="123"/>
      <c r="Y92" s="123"/>
      <c r="Z92" s="123"/>
      <c r="AA92" s="123"/>
      <c r="AB92" s="123"/>
      <c r="AC92" s="123"/>
      <c r="AD92" s="123"/>
      <c r="AE92" s="123"/>
      <c r="AF92" s="123"/>
    </row>
    <row r="93" spans="1:32" x14ac:dyDescent="0.25">
      <c r="A93" s="130"/>
      <c r="B93" s="121"/>
      <c r="C93" s="121"/>
      <c r="D93" s="121"/>
      <c r="E93" s="121"/>
      <c r="F93" s="121"/>
      <c r="G93" s="121"/>
      <c r="H93" s="121"/>
      <c r="I93" s="121"/>
      <c r="J93" s="121"/>
      <c r="K93" s="121"/>
      <c r="L93" s="121"/>
      <c r="M93" s="121"/>
      <c r="N93" s="121"/>
      <c r="O93" s="123"/>
      <c r="P93" s="123"/>
      <c r="Q93" s="123"/>
      <c r="R93" s="123"/>
      <c r="S93" s="123"/>
      <c r="T93" s="123"/>
      <c r="U93" s="123"/>
      <c r="V93" s="123"/>
      <c r="W93" s="123"/>
      <c r="X93" s="123"/>
      <c r="Y93" s="123"/>
      <c r="Z93" s="123"/>
      <c r="AA93" s="123"/>
      <c r="AB93" s="123"/>
      <c r="AC93" s="123"/>
      <c r="AD93" s="123"/>
      <c r="AE93" s="123"/>
      <c r="AF93" s="123"/>
    </row>
    <row r="94" spans="1:32" x14ac:dyDescent="0.25">
      <c r="A94" s="123"/>
      <c r="B94" s="121"/>
      <c r="C94" s="121"/>
      <c r="D94" s="121"/>
      <c r="E94" s="121"/>
      <c r="F94" s="121"/>
      <c r="G94" s="121"/>
      <c r="H94" s="121"/>
      <c r="I94" s="121"/>
      <c r="J94" s="121"/>
      <c r="K94" s="121"/>
      <c r="L94" s="121"/>
      <c r="M94" s="121"/>
      <c r="N94" s="121"/>
      <c r="O94" s="123"/>
      <c r="P94" s="123"/>
      <c r="Q94" s="123"/>
      <c r="R94" s="123"/>
      <c r="S94" s="123"/>
      <c r="T94" s="123"/>
      <c r="U94" s="123"/>
      <c r="V94" s="123"/>
      <c r="W94" s="123"/>
      <c r="X94" s="123"/>
      <c r="Y94" s="123"/>
      <c r="Z94" s="123"/>
      <c r="AA94" s="123"/>
      <c r="AB94" s="123"/>
      <c r="AC94" s="123"/>
      <c r="AD94" s="123"/>
      <c r="AE94" s="123"/>
      <c r="AF94" s="123"/>
    </row>
    <row r="95" spans="1:32" x14ac:dyDescent="0.25">
      <c r="A95" s="123"/>
      <c r="B95" s="121"/>
      <c r="C95" s="121"/>
      <c r="D95" s="121"/>
      <c r="E95" s="121"/>
      <c r="F95" s="121"/>
      <c r="G95" s="121"/>
      <c r="H95" s="121"/>
      <c r="I95" s="121"/>
      <c r="J95" s="121"/>
      <c r="K95" s="121"/>
      <c r="L95" s="121"/>
      <c r="M95" s="121"/>
      <c r="N95" s="121"/>
      <c r="O95" s="123"/>
      <c r="P95" s="123"/>
      <c r="Q95" s="123"/>
      <c r="R95" s="123"/>
      <c r="S95" s="123"/>
      <c r="T95" s="123"/>
      <c r="U95" s="123"/>
      <c r="V95" s="123"/>
      <c r="W95" s="123"/>
      <c r="X95" s="123"/>
      <c r="Y95" s="123"/>
      <c r="Z95" s="123"/>
      <c r="AA95" s="123"/>
      <c r="AB95" s="123"/>
      <c r="AC95" s="123"/>
      <c r="AD95" s="123"/>
      <c r="AE95" s="123"/>
      <c r="AF95" s="123"/>
    </row>
    <row r="96" spans="1:32" x14ac:dyDescent="0.25">
      <c r="A96" s="123"/>
      <c r="B96" s="121"/>
      <c r="C96" s="121"/>
      <c r="D96" s="121"/>
      <c r="E96" s="121"/>
      <c r="F96" s="121"/>
      <c r="G96" s="121"/>
      <c r="H96" s="121"/>
      <c r="I96" s="121"/>
      <c r="J96" s="121"/>
      <c r="K96" s="121"/>
      <c r="L96" s="121"/>
      <c r="M96" s="121"/>
      <c r="N96" s="121"/>
      <c r="O96" s="123"/>
      <c r="P96" s="123"/>
      <c r="Q96" s="123"/>
      <c r="R96" s="123"/>
      <c r="S96" s="123"/>
      <c r="T96" s="123"/>
      <c r="U96" s="123"/>
      <c r="V96" s="123"/>
      <c r="W96" s="123"/>
      <c r="X96" s="123"/>
      <c r="Y96" s="123"/>
      <c r="Z96" s="123"/>
      <c r="AA96" s="123"/>
      <c r="AB96" s="123"/>
      <c r="AC96" s="123"/>
      <c r="AD96" s="123"/>
      <c r="AE96" s="123"/>
      <c r="AF96" s="123"/>
    </row>
    <row r="97" spans="1:32" x14ac:dyDescent="0.25">
      <c r="A97" s="123"/>
      <c r="B97" s="121"/>
      <c r="C97" s="121"/>
      <c r="D97" s="121"/>
      <c r="E97" s="121"/>
      <c r="F97" s="121"/>
      <c r="G97" s="121"/>
      <c r="H97" s="121"/>
      <c r="I97" s="121"/>
      <c r="J97" s="121"/>
      <c r="K97" s="121"/>
      <c r="L97" s="121"/>
      <c r="M97" s="121"/>
      <c r="N97" s="121"/>
      <c r="O97" s="123"/>
      <c r="P97" s="123"/>
      <c r="Q97" s="123"/>
      <c r="R97" s="123"/>
      <c r="S97" s="123"/>
      <c r="T97" s="123"/>
      <c r="U97" s="123"/>
      <c r="V97" s="123"/>
      <c r="W97" s="123"/>
      <c r="X97" s="123"/>
      <c r="Y97" s="123"/>
      <c r="Z97" s="123"/>
      <c r="AA97" s="123"/>
      <c r="AB97" s="123"/>
      <c r="AC97" s="123"/>
      <c r="AD97" s="123"/>
      <c r="AE97" s="123"/>
      <c r="AF97" s="123"/>
    </row>
    <row r="98" spans="1:32" x14ac:dyDescent="0.25">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row>
    <row r="99" spans="1:32" x14ac:dyDescent="0.25">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row>
    <row r="100" spans="1:32" x14ac:dyDescent="0.25">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row>
  </sheetData>
  <sheetProtection selectLockedCells="1"/>
  <mergeCells count="37">
    <mergeCell ref="C62:E62"/>
    <mergeCell ref="F62:H62"/>
    <mergeCell ref="I62:K62"/>
    <mergeCell ref="L62:N62"/>
    <mergeCell ref="A77:A85"/>
    <mergeCell ref="C77:G77"/>
    <mergeCell ref="H77:I77"/>
    <mergeCell ref="C78:G78"/>
    <mergeCell ref="C79:G79"/>
    <mergeCell ref="C80:G80"/>
    <mergeCell ref="A62:A73"/>
    <mergeCell ref="C81:G81"/>
    <mergeCell ref="C82:G82"/>
    <mergeCell ref="C83:G83"/>
    <mergeCell ref="C84:G84"/>
    <mergeCell ref="C85:G85"/>
    <mergeCell ref="A25:A26"/>
    <mergeCell ref="A27:A28"/>
    <mergeCell ref="A29:A30"/>
    <mergeCell ref="A31:A32"/>
    <mergeCell ref="A33:A34"/>
    <mergeCell ref="A23:A24"/>
    <mergeCell ref="A1:AO1"/>
    <mergeCell ref="I2:I34"/>
    <mergeCell ref="Q2:Q34"/>
    <mergeCell ref="X2:X34"/>
    <mergeCell ref="AF2:AF34"/>
    <mergeCell ref="A3:A4"/>
    <mergeCell ref="A5:A6"/>
    <mergeCell ref="A7:A8"/>
    <mergeCell ref="A9:A10"/>
    <mergeCell ref="A11:A12"/>
    <mergeCell ref="A13:A14"/>
    <mergeCell ref="A15:A16"/>
    <mergeCell ref="A17:A18"/>
    <mergeCell ref="A19:A20"/>
    <mergeCell ref="A21:A22"/>
  </mergeCells>
  <dataValidations count="3">
    <dataValidation type="list" allowBlank="1" showInputMessage="1" showErrorMessage="1" sqref="J42:K43 J45:K46 J51:K51 J48:K49 O45:P46 O48:P49 O51:P51 O42:P43 T45:U46 T48:U49 E37:F38 Y37:Z38 Q37:R38 U37:V38 T51:U51 M37:N38 T42:U43 Y45:Z46 Y48:Z49 Y42:Z43 I37:J38 E42:F43 E45:F46 AD51:AE51 E51:F52 Q52:R52 U52:V52 Y51:Z52 M52:N52 I52:J52 AD42:AE43 AD45:AE46 AD48:AE49 E48:F49">
      <formula1>DISCIP</formula1>
    </dataValidation>
    <dataValidation type="list" allowBlank="1" showInputMessage="1" showErrorMessage="1" sqref="D37:D38 X37:X38 T37:T38 D48:D49 I48:I49 AC42:AC43 X42:X43 S42:S43 N42:N43 D42:D43 I42:I43 D45:D46 N45:N46 S45:S46 X45:X46 AC45:AC46 I45:I46 AC48:AC49 L37:L38 X48:X49 S48:S49 AC51 S51 N51 I51 H52 P52 H37:H38 P37:P38 L52 D51:D52 T52 X51:X52 N48:N49">
      <formula1>DISCi</formula1>
    </dataValidation>
    <dataValidation type="list" allowBlank="1" showInputMessage="1" showErrorMessage="1" sqref="R48 M48 H48 C48 AB48 C45 H45 M45 R45 W45 AB45 W48 R51 C37:C38 C42 G37:G38 K37:K38 O37:O38 S37:S38 H42 M42 R42 M51 W37:W38 W51:W52 H51 W42 AB42 AB51 C51:C52 G52 K52 O52 S52">
      <formula1>ECL</formula1>
    </dataValidation>
  </dataValidations>
  <printOptions horizontalCentered="1" verticalCentered="1"/>
  <pageMargins left="0.39370078740157483" right="0.39370078740157483" top="0.59055118110236227" bottom="0.39370078740157483" header="0.39370078740157483" footer="0.31496062992125984"/>
  <pageSetup paperSize="9" scale="67"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0"/>
  <sheetViews>
    <sheetView showGridLines="0" topLeftCell="AT21" zoomScale="90" zoomScaleNormal="90" workbookViewId="0">
      <selection activeCell="B3" sqref="B3"/>
    </sheetView>
  </sheetViews>
  <sheetFormatPr baseColWidth="10" defaultColWidth="10.85546875" defaultRowHeight="15.75" x14ac:dyDescent="0.25"/>
  <cols>
    <col min="1" max="45" width="5" style="59" customWidth="1"/>
    <col min="46" max="46" width="5" style="60" customWidth="1"/>
    <col min="47" max="51" width="10.85546875" style="60"/>
    <col min="52" max="57" width="10.85546875" style="59"/>
    <col min="58" max="58" width="10.85546875" style="59" customWidth="1"/>
    <col min="59" max="60" width="10.85546875" style="59"/>
    <col min="61" max="61" width="10.85546875" style="60"/>
    <col min="62" max="97" width="8.7109375" style="118" customWidth="1"/>
    <col min="98" max="16384" width="10.85546875" style="59"/>
  </cols>
  <sheetData>
    <row r="1" spans="1:97" ht="31.5" customHeight="1" x14ac:dyDescent="0.25">
      <c r="A1" s="499" t="s">
        <v>217</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row>
    <row r="2" spans="1:97" ht="15.75" customHeight="1" x14ac:dyDescent="0.25">
      <c r="A2" s="121"/>
      <c r="B2" s="135" t="s">
        <v>159</v>
      </c>
      <c r="C2" s="135" t="s">
        <v>160</v>
      </c>
      <c r="D2" s="135" t="s">
        <v>161</v>
      </c>
      <c r="E2" s="135" t="s">
        <v>162</v>
      </c>
      <c r="F2" s="135" t="s">
        <v>163</v>
      </c>
      <c r="G2" s="135" t="s">
        <v>164</v>
      </c>
      <c r="H2" s="135" t="s">
        <v>165</v>
      </c>
      <c r="I2" s="500" t="s">
        <v>166</v>
      </c>
      <c r="J2" s="135" t="s">
        <v>167</v>
      </c>
      <c r="K2" s="135" t="s">
        <v>168</v>
      </c>
      <c r="L2" s="135" t="s">
        <v>169</v>
      </c>
      <c r="M2" s="135" t="s">
        <v>170</v>
      </c>
      <c r="N2" s="135" t="s">
        <v>171</v>
      </c>
      <c r="O2" s="135" t="s">
        <v>172</v>
      </c>
      <c r="P2" s="135" t="s">
        <v>173</v>
      </c>
      <c r="Q2" s="500" t="s">
        <v>174</v>
      </c>
      <c r="R2" s="135" t="s">
        <v>175</v>
      </c>
      <c r="S2" s="135" t="s">
        <v>176</v>
      </c>
      <c r="T2" s="135" t="s">
        <v>177</v>
      </c>
      <c r="U2" s="135" t="s">
        <v>178</v>
      </c>
      <c r="V2" s="135" t="s">
        <v>179</v>
      </c>
      <c r="W2" s="135" t="s">
        <v>180</v>
      </c>
      <c r="X2" s="500" t="s">
        <v>181</v>
      </c>
      <c r="Y2" s="135" t="s">
        <v>182</v>
      </c>
      <c r="Z2" s="135" t="s">
        <v>183</v>
      </c>
      <c r="AA2" s="135" t="s">
        <v>184</v>
      </c>
      <c r="AB2" s="135" t="s">
        <v>185</v>
      </c>
      <c r="AC2" s="135" t="s">
        <v>186</v>
      </c>
      <c r="AD2" s="135" t="s">
        <v>187</v>
      </c>
      <c r="AE2" s="135" t="s">
        <v>188</v>
      </c>
      <c r="AF2" s="500" t="s">
        <v>189</v>
      </c>
      <c r="AG2" s="135" t="s">
        <v>190</v>
      </c>
      <c r="AH2" s="135" t="s">
        <v>191</v>
      </c>
      <c r="AI2" s="135" t="s">
        <v>192</v>
      </c>
      <c r="AJ2" s="135" t="s">
        <v>193</v>
      </c>
      <c r="AK2" s="135" t="s">
        <v>194</v>
      </c>
      <c r="AL2" s="135" t="s">
        <v>195</v>
      </c>
      <c r="AM2" s="135" t="s">
        <v>196</v>
      </c>
      <c r="AN2" s="135" t="s">
        <v>197</v>
      </c>
      <c r="AO2" s="135" t="s">
        <v>198</v>
      </c>
    </row>
    <row r="3" spans="1:97" ht="15" customHeight="1" x14ac:dyDescent="0.25">
      <c r="A3" s="501" t="s">
        <v>199</v>
      </c>
      <c r="B3" s="135" t="str">
        <f ca="1">TRIM(LEFT(BJ48,8))</f>
        <v/>
      </c>
      <c r="C3" s="135" t="str">
        <f ca="1">TRIM(LEFT(BK48,8))</f>
        <v/>
      </c>
      <c r="D3" s="344" t="str">
        <f t="shared" ref="D3:H3" ca="1" si="0">TRIM(LEFT(BL48,8))</f>
        <v/>
      </c>
      <c r="E3" s="344" t="str">
        <f t="shared" ca="1" si="0"/>
        <v/>
      </c>
      <c r="F3" s="344" t="str">
        <f t="shared" ca="1" si="0"/>
        <v/>
      </c>
      <c r="G3" s="344" t="str">
        <f t="shared" ca="1" si="0"/>
        <v/>
      </c>
      <c r="H3" s="344" t="str">
        <f t="shared" ca="1" si="0"/>
        <v/>
      </c>
      <c r="I3" s="500"/>
      <c r="J3" s="135" t="str">
        <f ca="1">TRIM(LEFT(BQ48,8))</f>
        <v/>
      </c>
      <c r="K3" s="344" t="str">
        <f t="shared" ref="K3:O3" ca="1" si="1">TRIM(LEFT(BR48,8))</f>
        <v/>
      </c>
      <c r="L3" s="344" t="str">
        <f t="shared" ca="1" si="1"/>
        <v/>
      </c>
      <c r="M3" s="344" t="str">
        <f t="shared" ca="1" si="1"/>
        <v/>
      </c>
      <c r="N3" s="344" t="str">
        <f t="shared" ca="1" si="1"/>
        <v/>
      </c>
      <c r="O3" s="344" t="str">
        <f t="shared" ca="1" si="1"/>
        <v/>
      </c>
      <c r="P3" s="344" t="str">
        <f ca="1">TRIM(LEFT(BW48,8))</f>
        <v/>
      </c>
      <c r="Q3" s="500"/>
      <c r="R3" s="135" t="str">
        <f ca="1">TRIM(LEFT(BX48,8))</f>
        <v/>
      </c>
      <c r="S3" s="344" t="str">
        <f t="shared" ref="S3:W3" ca="1" si="2">TRIM(LEFT(BY48,8))</f>
        <v/>
      </c>
      <c r="T3" s="344" t="str">
        <f t="shared" ca="1" si="2"/>
        <v/>
      </c>
      <c r="U3" s="344" t="str">
        <f t="shared" ca="1" si="2"/>
        <v/>
      </c>
      <c r="V3" s="344" t="str">
        <f t="shared" ca="1" si="2"/>
        <v/>
      </c>
      <c r="W3" s="344" t="str">
        <f t="shared" ca="1" si="2"/>
        <v/>
      </c>
      <c r="X3" s="500"/>
      <c r="Y3" s="135" t="str">
        <f ca="1">TRIM(LEFT(CD48,8))</f>
        <v/>
      </c>
      <c r="Z3" s="344" t="str">
        <f t="shared" ref="Z3:AE3" ca="1" si="3">TRIM(LEFT(CE48,8))</f>
        <v/>
      </c>
      <c r="AA3" s="344" t="str">
        <f t="shared" ca="1" si="3"/>
        <v/>
      </c>
      <c r="AB3" s="344" t="str">
        <f t="shared" ca="1" si="3"/>
        <v/>
      </c>
      <c r="AC3" s="344" t="str">
        <f t="shared" ca="1" si="3"/>
        <v/>
      </c>
      <c r="AD3" s="344" t="str">
        <f t="shared" ca="1" si="3"/>
        <v/>
      </c>
      <c r="AE3" s="344" t="str">
        <f t="shared" ca="1" si="3"/>
        <v/>
      </c>
      <c r="AF3" s="500"/>
      <c r="AG3" s="135" t="str">
        <f ca="1">TRIM(LEFT(CK48,8))</f>
        <v/>
      </c>
      <c r="AH3" s="344" t="str">
        <f t="shared" ref="AH3:AO3" ca="1" si="4">TRIM(LEFT(CL48,8))</f>
        <v/>
      </c>
      <c r="AI3" s="344" t="str">
        <f t="shared" ca="1" si="4"/>
        <v/>
      </c>
      <c r="AJ3" s="344" t="str">
        <f t="shared" ca="1" si="4"/>
        <v/>
      </c>
      <c r="AK3" s="344" t="str">
        <f t="shared" ca="1" si="4"/>
        <v/>
      </c>
      <c r="AL3" s="344" t="str">
        <f t="shared" ca="1" si="4"/>
        <v/>
      </c>
      <c r="AM3" s="344" t="str">
        <f t="shared" ca="1" si="4"/>
        <v/>
      </c>
      <c r="AN3" s="344" t="str">
        <f t="shared" ca="1" si="4"/>
        <v/>
      </c>
      <c r="AO3" s="344" t="str">
        <f t="shared" ca="1" si="4"/>
        <v/>
      </c>
    </row>
    <row r="4" spans="1:97" ht="15" customHeight="1" x14ac:dyDescent="0.25">
      <c r="A4" s="498"/>
      <c r="B4" s="135" t="str">
        <f ca="1">TRIM(MID(BJ$48,9*(ROW()-3)+1,8))</f>
        <v/>
      </c>
      <c r="C4" s="135" t="str">
        <f t="shared" ref="C4:H19" ca="1" si="5">TRIM(MID(BK$48,9*(ROW()-3)+1,8))</f>
        <v/>
      </c>
      <c r="D4" s="135" t="str">
        <f t="shared" ca="1" si="5"/>
        <v/>
      </c>
      <c r="E4" s="135" t="str">
        <f t="shared" ca="1" si="5"/>
        <v/>
      </c>
      <c r="F4" s="135" t="str">
        <f t="shared" ca="1" si="5"/>
        <v/>
      </c>
      <c r="G4" s="135" t="str">
        <f t="shared" ca="1" si="5"/>
        <v/>
      </c>
      <c r="H4" s="135" t="str">
        <f t="shared" ca="1" si="5"/>
        <v/>
      </c>
      <c r="I4" s="500"/>
      <c r="J4" s="135" t="str">
        <f ca="1">TRIM(MID(BQ$48,9*(ROW()-3)+1,8))</f>
        <v/>
      </c>
      <c r="K4" s="135" t="str">
        <f t="shared" ref="K4:P19" ca="1" si="6">TRIM(MID(BR$48,9*(ROW()-3)+1,8))</f>
        <v/>
      </c>
      <c r="L4" s="135" t="str">
        <f t="shared" ca="1" si="6"/>
        <v/>
      </c>
      <c r="M4" s="135" t="str">
        <f t="shared" ca="1" si="6"/>
        <v/>
      </c>
      <c r="N4" s="135" t="str">
        <f t="shared" ca="1" si="6"/>
        <v/>
      </c>
      <c r="O4" s="135" t="str">
        <f t="shared" ca="1" si="6"/>
        <v/>
      </c>
      <c r="P4" s="135" t="str">
        <f t="shared" ca="1" si="6"/>
        <v/>
      </c>
      <c r="Q4" s="500"/>
      <c r="R4" s="135" t="str">
        <f ca="1">TRIM(MID(BX$48,9*(ROW()-3)+1,8))</f>
        <v/>
      </c>
      <c r="S4" s="135" t="str">
        <f t="shared" ref="S4:W19" ca="1" si="7">TRIM(MID(BY$48,9*(ROW()-3)+1,8))</f>
        <v/>
      </c>
      <c r="T4" s="135" t="str">
        <f t="shared" ca="1" si="7"/>
        <v/>
      </c>
      <c r="U4" s="135" t="str">
        <f t="shared" ca="1" si="7"/>
        <v/>
      </c>
      <c r="V4" s="135" t="str">
        <f t="shared" ca="1" si="7"/>
        <v/>
      </c>
      <c r="W4" s="135" t="str">
        <f t="shared" ca="1" si="7"/>
        <v/>
      </c>
      <c r="X4" s="500"/>
      <c r="Y4" s="135" t="str">
        <f ca="1">TRIM(MID(CD$48,9*(ROW()-3)+1,8))</f>
        <v/>
      </c>
      <c r="Z4" s="135" t="str">
        <f t="shared" ref="Z4:AE19" ca="1" si="8">TRIM(MID(CE$48,9*(ROW()-3)+1,8))</f>
        <v/>
      </c>
      <c r="AA4" s="135" t="str">
        <f t="shared" ca="1" si="8"/>
        <v/>
      </c>
      <c r="AB4" s="135" t="str">
        <f t="shared" ca="1" si="8"/>
        <v/>
      </c>
      <c r="AC4" s="135" t="str">
        <f t="shared" ca="1" si="8"/>
        <v/>
      </c>
      <c r="AD4" s="135" t="str">
        <f t="shared" ca="1" si="8"/>
        <v/>
      </c>
      <c r="AE4" s="135" t="str">
        <f t="shared" ca="1" si="8"/>
        <v/>
      </c>
      <c r="AF4" s="500"/>
      <c r="AG4" s="135" t="str">
        <f ca="1">TRIM(MID(CK$48,9*(ROW()-3)+1,8))</f>
        <v/>
      </c>
      <c r="AH4" s="135" t="str">
        <f t="shared" ref="AH4:AO19" ca="1" si="9">TRIM(MID(CL$48,9*(ROW()-3)+1,8))</f>
        <v/>
      </c>
      <c r="AI4" s="135" t="str">
        <f t="shared" ca="1" si="9"/>
        <v/>
      </c>
      <c r="AJ4" s="135" t="str">
        <f t="shared" ca="1" si="9"/>
        <v/>
      </c>
      <c r="AK4" s="135" t="str">
        <f t="shared" ca="1" si="9"/>
        <v/>
      </c>
      <c r="AL4" s="135" t="str">
        <f t="shared" ca="1" si="9"/>
        <v/>
      </c>
      <c r="AM4" s="135" t="str">
        <f t="shared" ca="1" si="9"/>
        <v/>
      </c>
      <c r="AN4" s="135" t="str">
        <f t="shared" ca="1" si="9"/>
        <v/>
      </c>
      <c r="AO4" s="135" t="str">
        <f t="shared" ca="1" si="9"/>
        <v/>
      </c>
    </row>
    <row r="5" spans="1:97" ht="15" customHeight="1" x14ac:dyDescent="0.25">
      <c r="A5" s="497" t="s">
        <v>200</v>
      </c>
      <c r="B5" s="135" t="str">
        <f t="shared" ref="B5:H34" ca="1" si="10">TRIM(MID(BJ$48,9*(ROW()-3)+1,8))</f>
        <v/>
      </c>
      <c r="C5" s="135" t="str">
        <f t="shared" ca="1" si="5"/>
        <v/>
      </c>
      <c r="D5" s="135" t="str">
        <f t="shared" ca="1" si="5"/>
        <v/>
      </c>
      <c r="E5" s="135" t="str">
        <f t="shared" ca="1" si="5"/>
        <v/>
      </c>
      <c r="F5" s="135" t="str">
        <f t="shared" ca="1" si="5"/>
        <v/>
      </c>
      <c r="G5" s="135" t="str">
        <f t="shared" ca="1" si="5"/>
        <v/>
      </c>
      <c r="H5" s="135" t="str">
        <f t="shared" ca="1" si="5"/>
        <v/>
      </c>
      <c r="I5" s="500"/>
      <c r="J5" s="135" t="str">
        <f t="shared" ref="J5:P34" ca="1" si="11">TRIM(MID(BQ$48,9*(ROW()-3)+1,8))</f>
        <v/>
      </c>
      <c r="K5" s="135" t="str">
        <f t="shared" ca="1" si="6"/>
        <v/>
      </c>
      <c r="L5" s="135" t="str">
        <f t="shared" ca="1" si="6"/>
        <v/>
      </c>
      <c r="M5" s="135" t="str">
        <f t="shared" ca="1" si="6"/>
        <v/>
      </c>
      <c r="N5" s="135" t="str">
        <f t="shared" ca="1" si="6"/>
        <v/>
      </c>
      <c r="O5" s="135" t="str">
        <f t="shared" ca="1" si="6"/>
        <v/>
      </c>
      <c r="P5" s="135" t="str">
        <f t="shared" ca="1" si="6"/>
        <v/>
      </c>
      <c r="Q5" s="500"/>
      <c r="R5" s="135" t="str">
        <f t="shared" ref="R5:W34" ca="1" si="12">TRIM(MID(BX$48,9*(ROW()-3)+1,8))</f>
        <v/>
      </c>
      <c r="S5" s="135" t="str">
        <f t="shared" ca="1" si="7"/>
        <v/>
      </c>
      <c r="T5" s="135" t="str">
        <f t="shared" ca="1" si="7"/>
        <v/>
      </c>
      <c r="U5" s="135" t="str">
        <f t="shared" ca="1" si="7"/>
        <v/>
      </c>
      <c r="V5" s="135" t="str">
        <f t="shared" ca="1" si="7"/>
        <v/>
      </c>
      <c r="W5" s="135" t="str">
        <f t="shared" ca="1" si="7"/>
        <v/>
      </c>
      <c r="X5" s="500"/>
      <c r="Y5" s="135" t="str">
        <f t="shared" ref="Y5:AE34" ca="1" si="13">TRIM(MID(CD$48,9*(ROW()-3)+1,8))</f>
        <v/>
      </c>
      <c r="Z5" s="135" t="str">
        <f t="shared" ca="1" si="8"/>
        <v/>
      </c>
      <c r="AA5" s="135" t="str">
        <f t="shared" ca="1" si="8"/>
        <v/>
      </c>
      <c r="AB5" s="135" t="str">
        <f t="shared" ca="1" si="8"/>
        <v/>
      </c>
      <c r="AC5" s="135" t="str">
        <f t="shared" ca="1" si="8"/>
        <v/>
      </c>
      <c r="AD5" s="135" t="str">
        <f t="shared" ca="1" si="8"/>
        <v/>
      </c>
      <c r="AE5" s="135" t="str">
        <f t="shared" ca="1" si="8"/>
        <v/>
      </c>
      <c r="AF5" s="500"/>
      <c r="AG5" s="135" t="str">
        <f t="shared" ref="AG5:AO34" ca="1" si="14">TRIM(MID(CK$48,9*(ROW()-3)+1,8))</f>
        <v/>
      </c>
      <c r="AH5" s="135" t="str">
        <f t="shared" ca="1" si="9"/>
        <v/>
      </c>
      <c r="AI5" s="135" t="str">
        <f t="shared" ca="1" si="9"/>
        <v/>
      </c>
      <c r="AJ5" s="135" t="str">
        <f t="shared" ca="1" si="9"/>
        <v/>
      </c>
      <c r="AK5" s="135" t="str">
        <f t="shared" ca="1" si="9"/>
        <v/>
      </c>
      <c r="AL5" s="135" t="str">
        <f t="shared" ca="1" si="9"/>
        <v/>
      </c>
      <c r="AM5" s="135" t="str">
        <f t="shared" ca="1" si="9"/>
        <v/>
      </c>
      <c r="AN5" s="135" t="str">
        <f t="shared" ca="1" si="9"/>
        <v/>
      </c>
      <c r="AO5" s="135" t="str">
        <f t="shared" ca="1" si="9"/>
        <v/>
      </c>
    </row>
    <row r="6" spans="1:97" ht="15" customHeight="1" x14ac:dyDescent="0.25">
      <c r="A6" s="498"/>
      <c r="B6" s="135" t="str">
        <f t="shared" ca="1" si="10"/>
        <v/>
      </c>
      <c r="C6" s="135" t="str">
        <f t="shared" ca="1" si="5"/>
        <v/>
      </c>
      <c r="D6" s="135" t="str">
        <f t="shared" ca="1" si="5"/>
        <v/>
      </c>
      <c r="E6" s="135" t="str">
        <f t="shared" ca="1" si="5"/>
        <v/>
      </c>
      <c r="F6" s="135" t="str">
        <f t="shared" ca="1" si="5"/>
        <v/>
      </c>
      <c r="G6" s="135" t="str">
        <f t="shared" ca="1" si="5"/>
        <v/>
      </c>
      <c r="H6" s="135" t="str">
        <f t="shared" ca="1" si="5"/>
        <v/>
      </c>
      <c r="I6" s="500"/>
      <c r="J6" s="135" t="str">
        <f t="shared" ca="1" si="11"/>
        <v/>
      </c>
      <c r="K6" s="135" t="str">
        <f t="shared" ca="1" si="6"/>
        <v/>
      </c>
      <c r="L6" s="135" t="str">
        <f t="shared" ca="1" si="6"/>
        <v/>
      </c>
      <c r="M6" s="135" t="str">
        <f t="shared" ca="1" si="6"/>
        <v/>
      </c>
      <c r="N6" s="135" t="str">
        <f t="shared" ca="1" si="6"/>
        <v/>
      </c>
      <c r="O6" s="135" t="str">
        <f t="shared" ca="1" si="6"/>
        <v/>
      </c>
      <c r="P6" s="135" t="str">
        <f t="shared" ca="1" si="6"/>
        <v/>
      </c>
      <c r="Q6" s="500"/>
      <c r="R6" s="135" t="str">
        <f t="shared" ca="1" si="12"/>
        <v/>
      </c>
      <c r="S6" s="135" t="str">
        <f t="shared" ca="1" si="7"/>
        <v/>
      </c>
      <c r="T6" s="135" t="str">
        <f t="shared" ca="1" si="7"/>
        <v/>
      </c>
      <c r="U6" s="135" t="str">
        <f t="shared" ca="1" si="7"/>
        <v/>
      </c>
      <c r="V6" s="135" t="str">
        <f t="shared" ca="1" si="7"/>
        <v/>
      </c>
      <c r="W6" s="135" t="str">
        <f t="shared" ca="1" si="7"/>
        <v/>
      </c>
      <c r="X6" s="500"/>
      <c r="Y6" s="135" t="str">
        <f t="shared" ca="1" si="13"/>
        <v/>
      </c>
      <c r="Z6" s="135" t="str">
        <f t="shared" ca="1" si="8"/>
        <v/>
      </c>
      <c r="AA6" s="135" t="str">
        <f t="shared" ca="1" si="8"/>
        <v/>
      </c>
      <c r="AB6" s="135" t="str">
        <f t="shared" ca="1" si="8"/>
        <v/>
      </c>
      <c r="AC6" s="135" t="str">
        <f t="shared" ca="1" si="8"/>
        <v/>
      </c>
      <c r="AD6" s="135" t="str">
        <f t="shared" ca="1" si="8"/>
        <v/>
      </c>
      <c r="AE6" s="135" t="str">
        <f t="shared" ca="1" si="8"/>
        <v/>
      </c>
      <c r="AF6" s="500"/>
      <c r="AG6" s="135" t="str">
        <f t="shared" ca="1" si="14"/>
        <v/>
      </c>
      <c r="AH6" s="135" t="str">
        <f t="shared" ca="1" si="9"/>
        <v/>
      </c>
      <c r="AI6" s="135" t="str">
        <f t="shared" ca="1" si="9"/>
        <v/>
      </c>
      <c r="AJ6" s="135" t="str">
        <f t="shared" ca="1" si="9"/>
        <v/>
      </c>
      <c r="AK6" s="135" t="str">
        <f t="shared" ca="1" si="9"/>
        <v/>
      </c>
      <c r="AL6" s="135" t="str">
        <f t="shared" ca="1" si="9"/>
        <v/>
      </c>
      <c r="AM6" s="135" t="str">
        <f t="shared" ca="1" si="9"/>
        <v/>
      </c>
      <c r="AN6" s="135" t="str">
        <f t="shared" ca="1" si="9"/>
        <v/>
      </c>
      <c r="AO6" s="135" t="str">
        <f t="shared" ca="1" si="9"/>
        <v/>
      </c>
    </row>
    <row r="7" spans="1:97" ht="15" customHeight="1" x14ac:dyDescent="0.25">
      <c r="A7" s="497" t="s">
        <v>201</v>
      </c>
      <c r="B7" s="135" t="str">
        <f t="shared" ca="1" si="10"/>
        <v/>
      </c>
      <c r="C7" s="135" t="str">
        <f t="shared" ca="1" si="5"/>
        <v/>
      </c>
      <c r="D7" s="135" t="str">
        <f t="shared" ca="1" si="5"/>
        <v/>
      </c>
      <c r="E7" s="135" t="str">
        <f t="shared" ca="1" si="5"/>
        <v/>
      </c>
      <c r="F7" s="135" t="str">
        <f t="shared" ca="1" si="5"/>
        <v/>
      </c>
      <c r="G7" s="135" t="str">
        <f t="shared" ca="1" si="5"/>
        <v/>
      </c>
      <c r="H7" s="135" t="str">
        <f t="shared" ca="1" si="5"/>
        <v/>
      </c>
      <c r="I7" s="500"/>
      <c r="J7" s="135" t="str">
        <f t="shared" ca="1" si="11"/>
        <v/>
      </c>
      <c r="K7" s="135" t="str">
        <f t="shared" ca="1" si="6"/>
        <v/>
      </c>
      <c r="L7" s="135" t="str">
        <f t="shared" ca="1" si="6"/>
        <v/>
      </c>
      <c r="M7" s="135" t="str">
        <f t="shared" ca="1" si="6"/>
        <v/>
      </c>
      <c r="N7" s="135" t="str">
        <f t="shared" ca="1" si="6"/>
        <v/>
      </c>
      <c r="O7" s="135" t="str">
        <f t="shared" ca="1" si="6"/>
        <v/>
      </c>
      <c r="P7" s="135" t="str">
        <f t="shared" ca="1" si="6"/>
        <v/>
      </c>
      <c r="Q7" s="500"/>
      <c r="R7" s="135" t="str">
        <f t="shared" ca="1" si="12"/>
        <v/>
      </c>
      <c r="S7" s="135" t="str">
        <f t="shared" ca="1" si="7"/>
        <v/>
      </c>
      <c r="T7" s="135" t="str">
        <f t="shared" ca="1" si="7"/>
        <v/>
      </c>
      <c r="U7" s="135" t="str">
        <f t="shared" ca="1" si="7"/>
        <v/>
      </c>
      <c r="V7" s="135" t="str">
        <f t="shared" ca="1" si="7"/>
        <v/>
      </c>
      <c r="W7" s="135" t="str">
        <f t="shared" ca="1" si="7"/>
        <v/>
      </c>
      <c r="X7" s="500"/>
      <c r="Y7" s="135" t="str">
        <f t="shared" ca="1" si="13"/>
        <v/>
      </c>
      <c r="Z7" s="135" t="str">
        <f t="shared" ca="1" si="8"/>
        <v/>
      </c>
      <c r="AA7" s="135" t="str">
        <f t="shared" ca="1" si="8"/>
        <v/>
      </c>
      <c r="AB7" s="135" t="str">
        <f t="shared" ca="1" si="8"/>
        <v/>
      </c>
      <c r="AC7" s="135" t="str">
        <f t="shared" ca="1" si="8"/>
        <v/>
      </c>
      <c r="AD7" s="135" t="str">
        <f t="shared" ca="1" si="8"/>
        <v/>
      </c>
      <c r="AE7" s="135" t="str">
        <f t="shared" ca="1" si="8"/>
        <v/>
      </c>
      <c r="AF7" s="500"/>
      <c r="AG7" s="135" t="str">
        <f t="shared" ca="1" si="14"/>
        <v/>
      </c>
      <c r="AH7" s="135" t="str">
        <f t="shared" ca="1" si="9"/>
        <v/>
      </c>
      <c r="AI7" s="135" t="str">
        <f t="shared" ca="1" si="9"/>
        <v/>
      </c>
      <c r="AJ7" s="135" t="str">
        <f t="shared" ca="1" si="9"/>
        <v/>
      </c>
      <c r="AK7" s="135" t="str">
        <f t="shared" ca="1" si="9"/>
        <v/>
      </c>
      <c r="AL7" s="135" t="str">
        <f t="shared" ca="1" si="9"/>
        <v/>
      </c>
      <c r="AM7" s="135" t="str">
        <f t="shared" ca="1" si="9"/>
        <v/>
      </c>
      <c r="AN7" s="135" t="str">
        <f t="shared" ca="1" si="9"/>
        <v/>
      </c>
      <c r="AO7" s="135" t="str">
        <f t="shared" ca="1" si="9"/>
        <v/>
      </c>
    </row>
    <row r="8" spans="1:97" ht="15" customHeight="1" x14ac:dyDescent="0.25">
      <c r="A8" s="498"/>
      <c r="B8" s="135" t="str">
        <f t="shared" ca="1" si="10"/>
        <v/>
      </c>
      <c r="C8" s="135" t="str">
        <f t="shared" ca="1" si="5"/>
        <v/>
      </c>
      <c r="D8" s="135" t="str">
        <f t="shared" ca="1" si="5"/>
        <v/>
      </c>
      <c r="E8" s="135" t="str">
        <f t="shared" ca="1" si="5"/>
        <v/>
      </c>
      <c r="F8" s="135" t="str">
        <f t="shared" ca="1" si="5"/>
        <v/>
      </c>
      <c r="G8" s="135" t="str">
        <f t="shared" ca="1" si="5"/>
        <v/>
      </c>
      <c r="H8" s="135" t="str">
        <f t="shared" ca="1" si="5"/>
        <v/>
      </c>
      <c r="I8" s="500"/>
      <c r="J8" s="135" t="str">
        <f t="shared" ca="1" si="11"/>
        <v/>
      </c>
      <c r="K8" s="135" t="str">
        <f t="shared" ca="1" si="6"/>
        <v/>
      </c>
      <c r="L8" s="135" t="str">
        <f t="shared" ca="1" si="6"/>
        <v/>
      </c>
      <c r="M8" s="135" t="str">
        <f t="shared" ca="1" si="6"/>
        <v/>
      </c>
      <c r="N8" s="135" t="str">
        <f t="shared" ca="1" si="6"/>
        <v/>
      </c>
      <c r="O8" s="135" t="str">
        <f t="shared" ca="1" si="6"/>
        <v/>
      </c>
      <c r="P8" s="135" t="str">
        <f t="shared" ca="1" si="6"/>
        <v/>
      </c>
      <c r="Q8" s="500"/>
      <c r="R8" s="135" t="str">
        <f t="shared" ca="1" si="12"/>
        <v/>
      </c>
      <c r="S8" s="135" t="str">
        <f t="shared" ca="1" si="7"/>
        <v/>
      </c>
      <c r="T8" s="135" t="str">
        <f t="shared" ca="1" si="7"/>
        <v/>
      </c>
      <c r="U8" s="135" t="str">
        <f t="shared" ca="1" si="7"/>
        <v/>
      </c>
      <c r="V8" s="135" t="str">
        <f t="shared" ca="1" si="7"/>
        <v/>
      </c>
      <c r="W8" s="135" t="str">
        <f t="shared" ca="1" si="7"/>
        <v/>
      </c>
      <c r="X8" s="500"/>
      <c r="Y8" s="135" t="str">
        <f t="shared" ca="1" si="13"/>
        <v/>
      </c>
      <c r="Z8" s="135" t="str">
        <f t="shared" ca="1" si="8"/>
        <v/>
      </c>
      <c r="AA8" s="135" t="str">
        <f t="shared" ca="1" si="8"/>
        <v/>
      </c>
      <c r="AB8" s="135" t="str">
        <f t="shared" ca="1" si="8"/>
        <v/>
      </c>
      <c r="AC8" s="135" t="str">
        <f t="shared" ca="1" si="8"/>
        <v/>
      </c>
      <c r="AD8" s="135" t="str">
        <f t="shared" ca="1" si="8"/>
        <v/>
      </c>
      <c r="AE8" s="135" t="str">
        <f t="shared" ca="1" si="8"/>
        <v/>
      </c>
      <c r="AF8" s="500"/>
      <c r="AG8" s="135" t="str">
        <f t="shared" ca="1" si="14"/>
        <v/>
      </c>
      <c r="AH8" s="135" t="str">
        <f t="shared" ca="1" si="9"/>
        <v/>
      </c>
      <c r="AI8" s="135" t="str">
        <f t="shared" ca="1" si="9"/>
        <v/>
      </c>
      <c r="AJ8" s="135" t="str">
        <f t="shared" ca="1" si="9"/>
        <v/>
      </c>
      <c r="AK8" s="135" t="str">
        <f t="shared" ca="1" si="9"/>
        <v/>
      </c>
      <c r="AL8" s="135" t="str">
        <f t="shared" ca="1" si="9"/>
        <v/>
      </c>
      <c r="AM8" s="135" t="str">
        <f t="shared" ca="1" si="9"/>
        <v/>
      </c>
      <c r="AN8" s="135" t="str">
        <f t="shared" ca="1" si="9"/>
        <v/>
      </c>
      <c r="AO8" s="135" t="str">
        <f t="shared" ca="1" si="9"/>
        <v/>
      </c>
      <c r="BH8" s="115" t="s">
        <v>202</v>
      </c>
      <c r="BI8" s="60">
        <v>0</v>
      </c>
      <c r="BJ8" s="118">
        <f ca="1">IFERROR(IF(COLUMN()-61=INDIRECT("L(12)C"&amp;TEXT(46+2*BI8,"##"),FALSE)+1,BI8+1,BI8),"")</f>
        <v>1</v>
      </c>
      <c r="BK8" s="118">
        <f t="shared" ref="BK8:CS8" ca="1" si="15">IFERROR(IF(COLUMN()-61=INDIRECT("L(12)C"&amp;TEXT(46+2*BJ8,"##"),FALSE)+1,BJ8+1,BJ8),"")</f>
        <v>1</v>
      </c>
      <c r="BL8" s="118">
        <f t="shared" ca="1" si="15"/>
        <v>1</v>
      </c>
      <c r="BM8" s="118">
        <f t="shared" ca="1" si="15"/>
        <v>1</v>
      </c>
      <c r="BN8" s="118">
        <f t="shared" ca="1" si="15"/>
        <v>1</v>
      </c>
      <c r="BO8" s="118">
        <f t="shared" ca="1" si="15"/>
        <v>1</v>
      </c>
      <c r="BP8" s="118">
        <f t="shared" ca="1" si="15"/>
        <v>1</v>
      </c>
      <c r="BQ8" s="118">
        <f t="shared" ca="1" si="15"/>
        <v>1</v>
      </c>
      <c r="BR8" s="118">
        <f t="shared" ca="1" si="15"/>
        <v>1</v>
      </c>
      <c r="BS8" s="118">
        <f t="shared" ca="1" si="15"/>
        <v>1</v>
      </c>
      <c r="BT8" s="118">
        <f t="shared" ca="1" si="15"/>
        <v>1</v>
      </c>
      <c r="BU8" s="118">
        <f t="shared" ca="1" si="15"/>
        <v>1</v>
      </c>
      <c r="BV8" s="118">
        <f t="shared" ca="1" si="15"/>
        <v>1</v>
      </c>
      <c r="BW8" s="118">
        <f t="shared" ca="1" si="15"/>
        <v>1</v>
      </c>
      <c r="BX8" s="118">
        <f t="shared" ca="1" si="15"/>
        <v>1</v>
      </c>
      <c r="BY8" s="118">
        <f t="shared" ca="1" si="15"/>
        <v>1</v>
      </c>
      <c r="BZ8" s="118">
        <f t="shared" ca="1" si="15"/>
        <v>1</v>
      </c>
      <c r="CA8" s="118">
        <f t="shared" ca="1" si="15"/>
        <v>1</v>
      </c>
      <c r="CB8" s="118">
        <f t="shared" ca="1" si="15"/>
        <v>1</v>
      </c>
      <c r="CC8" s="118">
        <f t="shared" ca="1" si="15"/>
        <v>1</v>
      </c>
      <c r="CD8" s="118">
        <f t="shared" ca="1" si="15"/>
        <v>1</v>
      </c>
      <c r="CE8" s="118">
        <f t="shared" ca="1" si="15"/>
        <v>1</v>
      </c>
      <c r="CF8" s="118">
        <f t="shared" ca="1" si="15"/>
        <v>1</v>
      </c>
      <c r="CG8" s="118">
        <f t="shared" ca="1" si="15"/>
        <v>1</v>
      </c>
      <c r="CH8" s="118">
        <f t="shared" ca="1" si="15"/>
        <v>1</v>
      </c>
      <c r="CI8" s="118">
        <f t="shared" ca="1" si="15"/>
        <v>1</v>
      </c>
      <c r="CJ8" s="118">
        <f t="shared" ca="1" si="15"/>
        <v>1</v>
      </c>
      <c r="CK8" s="118">
        <f t="shared" ca="1" si="15"/>
        <v>1</v>
      </c>
      <c r="CL8" s="118">
        <f t="shared" ca="1" si="15"/>
        <v>1</v>
      </c>
      <c r="CM8" s="118">
        <f t="shared" ca="1" si="15"/>
        <v>1</v>
      </c>
      <c r="CN8" s="118">
        <f t="shared" ca="1" si="15"/>
        <v>1</v>
      </c>
      <c r="CO8" s="118">
        <f t="shared" ca="1" si="15"/>
        <v>1</v>
      </c>
      <c r="CP8" s="118">
        <f t="shared" ca="1" si="15"/>
        <v>1</v>
      </c>
      <c r="CQ8" s="118">
        <f t="shared" ca="1" si="15"/>
        <v>1</v>
      </c>
      <c r="CR8" s="118">
        <f t="shared" ca="1" si="15"/>
        <v>1</v>
      </c>
      <c r="CS8" s="118">
        <f t="shared" ca="1" si="15"/>
        <v>1</v>
      </c>
    </row>
    <row r="9" spans="1:97" ht="15" customHeight="1" x14ac:dyDescent="0.25">
      <c r="A9" s="497" t="s">
        <v>202</v>
      </c>
      <c r="B9" s="135" t="str">
        <f t="shared" ca="1" si="10"/>
        <v/>
      </c>
      <c r="C9" s="135" t="str">
        <f t="shared" ca="1" si="5"/>
        <v/>
      </c>
      <c r="D9" s="135" t="str">
        <f t="shared" ca="1" si="5"/>
        <v/>
      </c>
      <c r="E9" s="135" t="str">
        <f t="shared" ca="1" si="5"/>
        <v/>
      </c>
      <c r="F9" s="135" t="str">
        <f t="shared" ca="1" si="5"/>
        <v/>
      </c>
      <c r="G9" s="135" t="str">
        <f t="shared" ca="1" si="5"/>
        <v/>
      </c>
      <c r="H9" s="135" t="str">
        <f t="shared" ca="1" si="5"/>
        <v/>
      </c>
      <c r="I9" s="500"/>
      <c r="J9" s="135" t="str">
        <f t="shared" ca="1" si="11"/>
        <v/>
      </c>
      <c r="K9" s="135" t="str">
        <f t="shared" ca="1" si="6"/>
        <v/>
      </c>
      <c r="L9" s="135" t="str">
        <f t="shared" ca="1" si="6"/>
        <v/>
      </c>
      <c r="M9" s="135" t="str">
        <f t="shared" ca="1" si="6"/>
        <v/>
      </c>
      <c r="N9" s="135" t="str">
        <f t="shared" ca="1" si="6"/>
        <v/>
      </c>
      <c r="O9" s="135" t="str">
        <f t="shared" ca="1" si="6"/>
        <v/>
      </c>
      <c r="P9" s="135" t="str">
        <f t="shared" ca="1" si="6"/>
        <v/>
      </c>
      <c r="Q9" s="500"/>
      <c r="R9" s="135" t="str">
        <f t="shared" ca="1" si="12"/>
        <v/>
      </c>
      <c r="S9" s="135" t="str">
        <f t="shared" ca="1" si="7"/>
        <v/>
      </c>
      <c r="T9" s="135" t="str">
        <f t="shared" ca="1" si="7"/>
        <v/>
      </c>
      <c r="U9" s="135" t="str">
        <f t="shared" ca="1" si="7"/>
        <v/>
      </c>
      <c r="V9" s="135" t="str">
        <f t="shared" ca="1" si="7"/>
        <v/>
      </c>
      <c r="W9" s="135" t="str">
        <f t="shared" ca="1" si="7"/>
        <v/>
      </c>
      <c r="X9" s="500"/>
      <c r="Y9" s="135" t="str">
        <f t="shared" ca="1" si="13"/>
        <v/>
      </c>
      <c r="Z9" s="135" t="str">
        <f t="shared" ca="1" si="8"/>
        <v/>
      </c>
      <c r="AA9" s="135" t="str">
        <f t="shared" ca="1" si="8"/>
        <v/>
      </c>
      <c r="AB9" s="135" t="str">
        <f t="shared" ca="1" si="8"/>
        <v/>
      </c>
      <c r="AC9" s="135" t="str">
        <f t="shared" ca="1" si="8"/>
        <v/>
      </c>
      <c r="AD9" s="135" t="str">
        <f t="shared" ca="1" si="8"/>
        <v/>
      </c>
      <c r="AE9" s="135" t="str">
        <f t="shared" ca="1" si="8"/>
        <v/>
      </c>
      <c r="AF9" s="500"/>
      <c r="AG9" s="135" t="str">
        <f t="shared" ca="1" si="14"/>
        <v/>
      </c>
      <c r="AH9" s="135" t="str">
        <f t="shared" ca="1" si="9"/>
        <v/>
      </c>
      <c r="AI9" s="135" t="str">
        <f t="shared" ca="1" si="9"/>
        <v/>
      </c>
      <c r="AJ9" s="135" t="str">
        <f t="shared" ca="1" si="9"/>
        <v/>
      </c>
      <c r="AK9" s="135" t="str">
        <f t="shared" ca="1" si="9"/>
        <v/>
      </c>
      <c r="AL9" s="135" t="str">
        <f t="shared" ca="1" si="9"/>
        <v/>
      </c>
      <c r="AM9" s="135" t="str">
        <f t="shared" ca="1" si="9"/>
        <v/>
      </c>
      <c r="AN9" s="135" t="str">
        <f t="shared" ca="1" si="9"/>
        <v/>
      </c>
      <c r="AO9" s="135" t="str">
        <f t="shared" ca="1" si="9"/>
        <v/>
      </c>
      <c r="AV9" s="115" t="s">
        <v>141</v>
      </c>
      <c r="AX9" s="115" t="s">
        <v>152</v>
      </c>
      <c r="AZ9" s="115" t="s">
        <v>153</v>
      </c>
      <c r="BB9" s="115" t="s">
        <v>154</v>
      </c>
      <c r="BD9" s="115" t="s">
        <v>155</v>
      </c>
      <c r="BF9" s="115" t="s">
        <v>156</v>
      </c>
      <c r="BH9" s="115" t="s">
        <v>201</v>
      </c>
      <c r="BI9" s="60">
        <v>0</v>
      </c>
      <c r="BJ9" s="118">
        <f ca="1">IFERROR(IF(COLUMN()-61=INDIRECT("L(8)C"&amp;TEXT(46+2*BI9,"##"),FALSE)+1,BI9+1,BI9),"")</f>
        <v>1</v>
      </c>
      <c r="BK9" s="118">
        <f t="shared" ref="BK9:CS9" ca="1" si="16">IFERROR(IF(COLUMN()-61=INDIRECT("L(8)C"&amp;TEXT(46+2*BJ9,"##"),FALSE)+1,BJ9+1,BJ9),"")</f>
        <v>1</v>
      </c>
      <c r="BL9" s="118">
        <f t="shared" ca="1" si="16"/>
        <v>1</v>
      </c>
      <c r="BM9" s="118">
        <f t="shared" ca="1" si="16"/>
        <v>1</v>
      </c>
      <c r="BN9" s="118">
        <f t="shared" ca="1" si="16"/>
        <v>1</v>
      </c>
      <c r="BO9" s="118">
        <f t="shared" ca="1" si="16"/>
        <v>1</v>
      </c>
      <c r="BP9" s="118">
        <f t="shared" ca="1" si="16"/>
        <v>1</v>
      </c>
      <c r="BQ9" s="118">
        <f t="shared" ca="1" si="16"/>
        <v>1</v>
      </c>
      <c r="BR9" s="118">
        <f t="shared" ca="1" si="16"/>
        <v>1</v>
      </c>
      <c r="BS9" s="118">
        <f t="shared" ca="1" si="16"/>
        <v>1</v>
      </c>
      <c r="BT9" s="118">
        <f t="shared" ca="1" si="16"/>
        <v>1</v>
      </c>
      <c r="BU9" s="118">
        <f t="shared" ca="1" si="16"/>
        <v>1</v>
      </c>
      <c r="BV9" s="118">
        <f t="shared" ca="1" si="16"/>
        <v>1</v>
      </c>
      <c r="BW9" s="118">
        <f t="shared" ca="1" si="16"/>
        <v>1</v>
      </c>
      <c r="BX9" s="118">
        <f t="shared" ca="1" si="16"/>
        <v>1</v>
      </c>
      <c r="BY9" s="118">
        <f t="shared" ca="1" si="16"/>
        <v>1</v>
      </c>
      <c r="BZ9" s="118">
        <f t="shared" ca="1" si="16"/>
        <v>1</v>
      </c>
      <c r="CA9" s="118">
        <f t="shared" ca="1" si="16"/>
        <v>1</v>
      </c>
      <c r="CB9" s="118">
        <f t="shared" ca="1" si="16"/>
        <v>1</v>
      </c>
      <c r="CC9" s="118">
        <f t="shared" ca="1" si="16"/>
        <v>1</v>
      </c>
      <c r="CD9" s="118">
        <f t="shared" ca="1" si="16"/>
        <v>1</v>
      </c>
      <c r="CE9" s="118">
        <f t="shared" ca="1" si="16"/>
        <v>1</v>
      </c>
      <c r="CF9" s="118">
        <f t="shared" ca="1" si="16"/>
        <v>1</v>
      </c>
      <c r="CG9" s="118">
        <f t="shared" ca="1" si="16"/>
        <v>1</v>
      </c>
      <c r="CH9" s="118">
        <f t="shared" ca="1" si="16"/>
        <v>1</v>
      </c>
      <c r="CI9" s="118">
        <f t="shared" ca="1" si="16"/>
        <v>1</v>
      </c>
      <c r="CJ9" s="118">
        <f t="shared" ca="1" si="16"/>
        <v>1</v>
      </c>
      <c r="CK9" s="118">
        <f t="shared" ca="1" si="16"/>
        <v>1</v>
      </c>
      <c r="CL9" s="118">
        <f t="shared" ca="1" si="16"/>
        <v>1</v>
      </c>
      <c r="CM9" s="118">
        <f t="shared" ca="1" si="16"/>
        <v>1</v>
      </c>
      <c r="CN9" s="118">
        <f t="shared" ca="1" si="16"/>
        <v>1</v>
      </c>
      <c r="CO9" s="118">
        <f t="shared" ca="1" si="16"/>
        <v>1</v>
      </c>
      <c r="CP9" s="118">
        <f t="shared" ca="1" si="16"/>
        <v>1</v>
      </c>
      <c r="CQ9" s="118">
        <f t="shared" ca="1" si="16"/>
        <v>1</v>
      </c>
      <c r="CR9" s="118">
        <f t="shared" ca="1" si="16"/>
        <v>1</v>
      </c>
      <c r="CS9" s="118">
        <f t="shared" ca="1" si="16"/>
        <v>1</v>
      </c>
    </row>
    <row r="10" spans="1:97" ht="15" customHeight="1" x14ac:dyDescent="0.25">
      <c r="A10" s="498"/>
      <c r="B10" s="135" t="str">
        <f t="shared" ca="1" si="10"/>
        <v/>
      </c>
      <c r="C10" s="135" t="str">
        <f t="shared" ca="1" si="5"/>
        <v/>
      </c>
      <c r="D10" s="135" t="str">
        <f t="shared" ca="1" si="5"/>
        <v/>
      </c>
      <c r="E10" s="135" t="str">
        <f t="shared" ca="1" si="5"/>
        <v/>
      </c>
      <c r="F10" s="135" t="str">
        <f t="shared" ca="1" si="5"/>
        <v/>
      </c>
      <c r="G10" s="135" t="str">
        <f t="shared" ca="1" si="5"/>
        <v/>
      </c>
      <c r="H10" s="135" t="str">
        <f t="shared" ca="1" si="5"/>
        <v/>
      </c>
      <c r="I10" s="500"/>
      <c r="J10" s="135" t="str">
        <f t="shared" ca="1" si="11"/>
        <v/>
      </c>
      <c r="K10" s="135" t="str">
        <f t="shared" ca="1" si="6"/>
        <v/>
      </c>
      <c r="L10" s="135" t="str">
        <f t="shared" ca="1" si="6"/>
        <v/>
      </c>
      <c r="M10" s="135" t="str">
        <f t="shared" ca="1" si="6"/>
        <v/>
      </c>
      <c r="N10" s="135" t="str">
        <f t="shared" ca="1" si="6"/>
        <v/>
      </c>
      <c r="O10" s="135" t="str">
        <f t="shared" ca="1" si="6"/>
        <v/>
      </c>
      <c r="P10" s="135" t="str">
        <f t="shared" ca="1" si="6"/>
        <v/>
      </c>
      <c r="Q10" s="500"/>
      <c r="R10" s="135" t="str">
        <f t="shared" ca="1" si="12"/>
        <v/>
      </c>
      <c r="S10" s="135" t="str">
        <f t="shared" ca="1" si="7"/>
        <v/>
      </c>
      <c r="T10" s="135" t="str">
        <f t="shared" ca="1" si="7"/>
        <v/>
      </c>
      <c r="U10" s="135" t="str">
        <f t="shared" ca="1" si="7"/>
        <v/>
      </c>
      <c r="V10" s="135" t="str">
        <f t="shared" ca="1" si="7"/>
        <v/>
      </c>
      <c r="W10" s="135" t="str">
        <f t="shared" ca="1" si="7"/>
        <v/>
      </c>
      <c r="X10" s="500"/>
      <c r="Y10" s="135" t="str">
        <f t="shared" ca="1" si="13"/>
        <v/>
      </c>
      <c r="Z10" s="135" t="str">
        <f t="shared" ca="1" si="8"/>
        <v/>
      </c>
      <c r="AA10" s="135" t="str">
        <f t="shared" ca="1" si="8"/>
        <v/>
      </c>
      <c r="AB10" s="135" t="str">
        <f t="shared" ca="1" si="8"/>
        <v/>
      </c>
      <c r="AC10" s="135" t="str">
        <f t="shared" ca="1" si="8"/>
        <v/>
      </c>
      <c r="AD10" s="135" t="str">
        <f t="shared" ca="1" si="8"/>
        <v/>
      </c>
      <c r="AE10" s="135" t="str">
        <f t="shared" ca="1" si="8"/>
        <v/>
      </c>
      <c r="AF10" s="500"/>
      <c r="AG10" s="135" t="str">
        <f t="shared" ca="1" si="14"/>
        <v/>
      </c>
      <c r="AH10" s="135" t="str">
        <f t="shared" ca="1" si="9"/>
        <v/>
      </c>
      <c r="AI10" s="135" t="str">
        <f t="shared" ca="1" si="9"/>
        <v/>
      </c>
      <c r="AJ10" s="135" t="str">
        <f t="shared" ca="1" si="9"/>
        <v/>
      </c>
      <c r="AK10" s="135" t="str">
        <f t="shared" ca="1" si="9"/>
        <v/>
      </c>
      <c r="AL10" s="135" t="str">
        <f t="shared" ca="1" si="9"/>
        <v/>
      </c>
      <c r="AM10" s="135" t="str">
        <f t="shared" ca="1" si="9"/>
        <v/>
      </c>
      <c r="AN10" s="135" t="str">
        <f t="shared" ca="1" si="9"/>
        <v/>
      </c>
      <c r="AO10" s="135" t="str">
        <f t="shared" ca="1" si="9"/>
        <v/>
      </c>
      <c r="AZ10" s="60"/>
      <c r="BB10" s="60"/>
      <c r="BD10" s="60"/>
      <c r="BF10" s="60"/>
      <c r="BH10" s="115" t="s">
        <v>200</v>
      </c>
      <c r="BI10" s="60">
        <v>0</v>
      </c>
      <c r="BJ10" s="118">
        <f ca="1">IFERROR(IF(COLUMN()-61=INDIRECT("L(4)C"&amp;TEXT(46+2*BI10,"##"),FALSE)+1,BI10+1,BI10),"")</f>
        <v>1</v>
      </c>
      <c r="BK10" s="118">
        <f t="shared" ref="BK10:CS10" ca="1" si="17">IFERROR(IF(COLUMN()-61=INDIRECT("L(4)C"&amp;TEXT(46+2*BJ10,"##"),FALSE)+1,BJ10+1,BJ10),"")</f>
        <v>1</v>
      </c>
      <c r="BL10" s="118">
        <f t="shared" ca="1" si="17"/>
        <v>1</v>
      </c>
      <c r="BM10" s="118">
        <f t="shared" ca="1" si="17"/>
        <v>1</v>
      </c>
      <c r="BN10" s="118">
        <f t="shared" ca="1" si="17"/>
        <v>1</v>
      </c>
      <c r="BO10" s="118">
        <f t="shared" ca="1" si="17"/>
        <v>1</v>
      </c>
      <c r="BP10" s="118">
        <f t="shared" ca="1" si="17"/>
        <v>1</v>
      </c>
      <c r="BQ10" s="118">
        <f t="shared" ca="1" si="17"/>
        <v>1</v>
      </c>
      <c r="BR10" s="118">
        <f t="shared" ca="1" si="17"/>
        <v>1</v>
      </c>
      <c r="BS10" s="118">
        <f t="shared" ca="1" si="17"/>
        <v>1</v>
      </c>
      <c r="BT10" s="118">
        <f t="shared" ca="1" si="17"/>
        <v>1</v>
      </c>
      <c r="BU10" s="118">
        <f t="shared" ca="1" si="17"/>
        <v>1</v>
      </c>
      <c r="BV10" s="118">
        <f t="shared" ca="1" si="17"/>
        <v>1</v>
      </c>
      <c r="BW10" s="118">
        <f t="shared" ca="1" si="17"/>
        <v>1</v>
      </c>
      <c r="BX10" s="118">
        <f t="shared" ca="1" si="17"/>
        <v>1</v>
      </c>
      <c r="BY10" s="118">
        <f t="shared" ca="1" si="17"/>
        <v>1</v>
      </c>
      <c r="BZ10" s="118">
        <f t="shared" ca="1" si="17"/>
        <v>1</v>
      </c>
      <c r="CA10" s="118">
        <f t="shared" ca="1" si="17"/>
        <v>1</v>
      </c>
      <c r="CB10" s="118">
        <f t="shared" ca="1" si="17"/>
        <v>1</v>
      </c>
      <c r="CC10" s="118">
        <f t="shared" ca="1" si="17"/>
        <v>1</v>
      </c>
      <c r="CD10" s="118">
        <f t="shared" ca="1" si="17"/>
        <v>1</v>
      </c>
      <c r="CE10" s="118">
        <f t="shared" ca="1" si="17"/>
        <v>1</v>
      </c>
      <c r="CF10" s="118">
        <f t="shared" ca="1" si="17"/>
        <v>1</v>
      </c>
      <c r="CG10" s="118">
        <f t="shared" ca="1" si="17"/>
        <v>1</v>
      </c>
      <c r="CH10" s="118">
        <f t="shared" ca="1" si="17"/>
        <v>1</v>
      </c>
      <c r="CI10" s="118">
        <f t="shared" ca="1" si="17"/>
        <v>1</v>
      </c>
      <c r="CJ10" s="118">
        <f t="shared" ca="1" si="17"/>
        <v>1</v>
      </c>
      <c r="CK10" s="118">
        <f t="shared" ca="1" si="17"/>
        <v>1</v>
      </c>
      <c r="CL10" s="118">
        <f t="shared" ca="1" si="17"/>
        <v>1</v>
      </c>
      <c r="CM10" s="118">
        <f t="shared" ca="1" si="17"/>
        <v>1</v>
      </c>
      <c r="CN10" s="118">
        <f t="shared" ca="1" si="17"/>
        <v>1</v>
      </c>
      <c r="CO10" s="118">
        <f t="shared" ca="1" si="17"/>
        <v>1</v>
      </c>
      <c r="CP10" s="118">
        <f t="shared" ca="1" si="17"/>
        <v>1</v>
      </c>
      <c r="CQ10" s="118">
        <f t="shared" ca="1" si="17"/>
        <v>1</v>
      </c>
      <c r="CR10" s="118">
        <f t="shared" ca="1" si="17"/>
        <v>1</v>
      </c>
      <c r="CS10" s="118">
        <f t="shared" ca="1" si="17"/>
        <v>1</v>
      </c>
    </row>
    <row r="11" spans="1:97" ht="15" customHeight="1" x14ac:dyDescent="0.25">
      <c r="A11" s="497" t="s">
        <v>204</v>
      </c>
      <c r="B11" s="135" t="str">
        <f t="shared" ca="1" si="10"/>
        <v/>
      </c>
      <c r="C11" s="135" t="str">
        <f t="shared" ca="1" si="5"/>
        <v/>
      </c>
      <c r="D11" s="135" t="str">
        <f t="shared" ca="1" si="5"/>
        <v/>
      </c>
      <c r="E11" s="135" t="str">
        <f t="shared" ca="1" si="5"/>
        <v/>
      </c>
      <c r="F11" s="135" t="str">
        <f t="shared" ca="1" si="5"/>
        <v/>
      </c>
      <c r="G11" s="135" t="str">
        <f t="shared" ca="1" si="5"/>
        <v/>
      </c>
      <c r="H11" s="135" t="str">
        <f t="shared" ca="1" si="5"/>
        <v/>
      </c>
      <c r="I11" s="500"/>
      <c r="J11" s="135" t="str">
        <f t="shared" ca="1" si="11"/>
        <v/>
      </c>
      <c r="K11" s="135" t="str">
        <f t="shared" ca="1" si="6"/>
        <v/>
      </c>
      <c r="L11" s="135" t="str">
        <f t="shared" ca="1" si="6"/>
        <v/>
      </c>
      <c r="M11" s="135" t="str">
        <f t="shared" ca="1" si="6"/>
        <v/>
      </c>
      <c r="N11" s="135" t="str">
        <f t="shared" ca="1" si="6"/>
        <v/>
      </c>
      <c r="O11" s="135" t="str">
        <f t="shared" ca="1" si="6"/>
        <v/>
      </c>
      <c r="P11" s="135" t="str">
        <f t="shared" ca="1" si="6"/>
        <v/>
      </c>
      <c r="Q11" s="500"/>
      <c r="R11" s="135" t="str">
        <f t="shared" ca="1" si="12"/>
        <v/>
      </c>
      <c r="S11" s="135" t="str">
        <f t="shared" ca="1" si="7"/>
        <v/>
      </c>
      <c r="T11" s="135" t="str">
        <f t="shared" ca="1" si="7"/>
        <v/>
      </c>
      <c r="U11" s="135" t="str">
        <f t="shared" ca="1" si="7"/>
        <v/>
      </c>
      <c r="V11" s="135" t="str">
        <f t="shared" ca="1" si="7"/>
        <v/>
      </c>
      <c r="W11" s="135" t="str">
        <f t="shared" ca="1" si="7"/>
        <v/>
      </c>
      <c r="X11" s="500"/>
      <c r="Y11" s="135" t="str">
        <f t="shared" ca="1" si="13"/>
        <v/>
      </c>
      <c r="Z11" s="135" t="str">
        <f t="shared" ca="1" si="8"/>
        <v/>
      </c>
      <c r="AA11" s="135" t="str">
        <f t="shared" ca="1" si="8"/>
        <v/>
      </c>
      <c r="AB11" s="135" t="str">
        <f t="shared" ca="1" si="8"/>
        <v/>
      </c>
      <c r="AC11" s="135" t="str">
        <f t="shared" ca="1" si="8"/>
        <v/>
      </c>
      <c r="AD11" s="135" t="str">
        <f t="shared" ca="1" si="8"/>
        <v/>
      </c>
      <c r="AE11" s="135" t="str">
        <f t="shared" ca="1" si="8"/>
        <v/>
      </c>
      <c r="AF11" s="500"/>
      <c r="AG11" s="135" t="str">
        <f t="shared" ca="1" si="14"/>
        <v/>
      </c>
      <c r="AH11" s="135" t="str">
        <f t="shared" ca="1" si="9"/>
        <v/>
      </c>
      <c r="AI11" s="135" t="str">
        <f t="shared" ca="1" si="9"/>
        <v/>
      </c>
      <c r="AJ11" s="135" t="str">
        <f t="shared" ca="1" si="9"/>
        <v/>
      </c>
      <c r="AK11" s="135" t="str">
        <f t="shared" ca="1" si="9"/>
        <v/>
      </c>
      <c r="AL11" s="135" t="str">
        <f t="shared" ca="1" si="9"/>
        <v/>
      </c>
      <c r="AM11" s="135" t="str">
        <f t="shared" ca="1" si="9"/>
        <v/>
      </c>
      <c r="AN11" s="135" t="str">
        <f t="shared" ca="1" si="9"/>
        <v/>
      </c>
      <c r="AO11" s="135" t="str">
        <f t="shared" ca="1" si="9"/>
        <v/>
      </c>
      <c r="AV11" s="60">
        <f>'Répartition des EC 6 Périodes'!$BB$28</f>
        <v>0</v>
      </c>
      <c r="AX11" s="60" t="str">
        <f>IF('Répartition des EC 6 Périodes'!$BC$28&lt;&gt;0,AV11+'Répartition des EC 6 Périodes'!$BC$28,"")</f>
        <v/>
      </c>
      <c r="AZ11" s="60" t="str">
        <f>IF('Répartition des EC 6 Périodes'!$BD$28&lt;&gt;0,AX11+'Répartition des EC 6 Périodes'!$BD$28,"")</f>
        <v/>
      </c>
      <c r="BA11" s="60"/>
      <c r="BB11" s="60" t="str">
        <f>IF('Répartition des EC 6 Périodes'!$BE$28&lt;&gt;0,AZ11+'Répartition des EC 6 Périodes'!$BE$28,"")</f>
        <v/>
      </c>
      <c r="BC11" s="60"/>
      <c r="BD11" s="60" t="str">
        <f>IF('Répartition des EC 6 Périodes'!$BF$28&lt;&gt;0,BB11+'Répartition des EC 6 Périodes'!$BF$28,"")</f>
        <v/>
      </c>
      <c r="BE11" s="60"/>
      <c r="BF11" s="60" t="str">
        <f>IF('Répartition des EC 6 Périodes'!$BG$28&lt;&gt;0,BD11+'Répartition des EC 6 Périodes'!$BG$28,"")</f>
        <v/>
      </c>
      <c r="BH11" s="115" t="s">
        <v>199</v>
      </c>
      <c r="BI11" s="60">
        <v>0</v>
      </c>
      <c r="BJ11" s="118">
        <f ca="1">IFERROR(IF(COLUMN()-61=INDIRECT("LC"&amp;TEXT(46+2*BI11,"##"),FALSE)+1,BI11+1,BI11),"")</f>
        <v>1</v>
      </c>
      <c r="BK11" s="118">
        <f t="shared" ref="BK11:CS11" ca="1" si="18">IFERROR(IF(COLUMN()-61=INDIRECT("LC"&amp;TEXT(46+2*BJ11,"##"),FALSE)+1,BJ11+1,BJ11),"")</f>
        <v>1</v>
      </c>
      <c r="BL11" s="118">
        <f t="shared" ca="1" si="18"/>
        <v>1</v>
      </c>
      <c r="BM11" s="118">
        <f t="shared" ca="1" si="18"/>
        <v>1</v>
      </c>
      <c r="BN11" s="118">
        <f t="shared" ca="1" si="18"/>
        <v>1</v>
      </c>
      <c r="BO11" s="118">
        <f t="shared" ca="1" si="18"/>
        <v>1</v>
      </c>
      <c r="BP11" s="118">
        <f t="shared" ca="1" si="18"/>
        <v>1</v>
      </c>
      <c r="BQ11" s="118">
        <f t="shared" ca="1" si="18"/>
        <v>1</v>
      </c>
      <c r="BR11" s="118">
        <f t="shared" ca="1" si="18"/>
        <v>1</v>
      </c>
      <c r="BS11" s="118">
        <f t="shared" ca="1" si="18"/>
        <v>1</v>
      </c>
      <c r="BT11" s="118">
        <f t="shared" ca="1" si="18"/>
        <v>1</v>
      </c>
      <c r="BU11" s="118">
        <f t="shared" ca="1" si="18"/>
        <v>1</v>
      </c>
      <c r="BV11" s="118">
        <f t="shared" ca="1" si="18"/>
        <v>1</v>
      </c>
      <c r="BW11" s="118">
        <f t="shared" ca="1" si="18"/>
        <v>1</v>
      </c>
      <c r="BX11" s="118">
        <f t="shared" ca="1" si="18"/>
        <v>1</v>
      </c>
      <c r="BY11" s="118">
        <f t="shared" ca="1" si="18"/>
        <v>1</v>
      </c>
      <c r="BZ11" s="118">
        <f t="shared" ca="1" si="18"/>
        <v>1</v>
      </c>
      <c r="CA11" s="118">
        <f t="shared" ca="1" si="18"/>
        <v>1</v>
      </c>
      <c r="CB11" s="118">
        <f t="shared" ca="1" si="18"/>
        <v>1</v>
      </c>
      <c r="CC11" s="118">
        <f t="shared" ca="1" si="18"/>
        <v>1</v>
      </c>
      <c r="CD11" s="118">
        <f t="shared" ca="1" si="18"/>
        <v>1</v>
      </c>
      <c r="CE11" s="118">
        <f t="shared" ca="1" si="18"/>
        <v>1</v>
      </c>
      <c r="CF11" s="118">
        <f t="shared" ca="1" si="18"/>
        <v>1</v>
      </c>
      <c r="CG11" s="118">
        <f t="shared" ca="1" si="18"/>
        <v>1</v>
      </c>
      <c r="CH11" s="118">
        <f t="shared" ca="1" si="18"/>
        <v>1</v>
      </c>
      <c r="CI11" s="118">
        <f t="shared" ca="1" si="18"/>
        <v>1</v>
      </c>
      <c r="CJ11" s="118">
        <f t="shared" ca="1" si="18"/>
        <v>1</v>
      </c>
      <c r="CK11" s="118">
        <f t="shared" ca="1" si="18"/>
        <v>1</v>
      </c>
      <c r="CL11" s="118">
        <f t="shared" ca="1" si="18"/>
        <v>1</v>
      </c>
      <c r="CM11" s="118">
        <f t="shared" ca="1" si="18"/>
        <v>1</v>
      </c>
      <c r="CN11" s="118">
        <f t="shared" ca="1" si="18"/>
        <v>1</v>
      </c>
      <c r="CO11" s="118">
        <f t="shared" ca="1" si="18"/>
        <v>1</v>
      </c>
      <c r="CP11" s="118">
        <f t="shared" ca="1" si="18"/>
        <v>1</v>
      </c>
      <c r="CQ11" s="118">
        <f t="shared" ca="1" si="18"/>
        <v>1</v>
      </c>
      <c r="CR11" s="118">
        <f t="shared" ca="1" si="18"/>
        <v>1</v>
      </c>
      <c r="CS11" s="118">
        <f t="shared" ca="1" si="18"/>
        <v>1</v>
      </c>
    </row>
    <row r="12" spans="1:97" ht="15" customHeight="1" x14ac:dyDescent="0.25">
      <c r="A12" s="498"/>
      <c r="B12" s="135" t="str">
        <f t="shared" ca="1" si="10"/>
        <v/>
      </c>
      <c r="C12" s="135" t="str">
        <f t="shared" ca="1" si="5"/>
        <v/>
      </c>
      <c r="D12" s="135" t="str">
        <f t="shared" ca="1" si="5"/>
        <v/>
      </c>
      <c r="E12" s="135" t="str">
        <f t="shared" ca="1" si="5"/>
        <v/>
      </c>
      <c r="F12" s="135" t="str">
        <f t="shared" ca="1" si="5"/>
        <v/>
      </c>
      <c r="G12" s="135" t="str">
        <f t="shared" ca="1" si="5"/>
        <v/>
      </c>
      <c r="H12" s="135" t="str">
        <f t="shared" ca="1" si="5"/>
        <v/>
      </c>
      <c r="I12" s="500"/>
      <c r="J12" s="135" t="str">
        <f t="shared" ca="1" si="11"/>
        <v/>
      </c>
      <c r="K12" s="135" t="str">
        <f t="shared" ca="1" si="6"/>
        <v/>
      </c>
      <c r="L12" s="135" t="str">
        <f t="shared" ca="1" si="6"/>
        <v/>
      </c>
      <c r="M12" s="135" t="str">
        <f t="shared" ca="1" si="6"/>
        <v/>
      </c>
      <c r="N12" s="135" t="str">
        <f t="shared" ca="1" si="6"/>
        <v/>
      </c>
      <c r="O12" s="135" t="str">
        <f t="shared" ca="1" si="6"/>
        <v/>
      </c>
      <c r="P12" s="135" t="str">
        <f t="shared" ca="1" si="6"/>
        <v/>
      </c>
      <c r="Q12" s="500"/>
      <c r="R12" s="135" t="str">
        <f t="shared" ca="1" si="12"/>
        <v/>
      </c>
      <c r="S12" s="135" t="str">
        <f t="shared" ca="1" si="7"/>
        <v/>
      </c>
      <c r="T12" s="135" t="str">
        <f t="shared" ca="1" si="7"/>
        <v/>
      </c>
      <c r="U12" s="135" t="str">
        <f t="shared" ca="1" si="7"/>
        <v/>
      </c>
      <c r="V12" s="135" t="str">
        <f t="shared" ca="1" si="7"/>
        <v/>
      </c>
      <c r="W12" s="135" t="str">
        <f t="shared" ca="1" si="7"/>
        <v/>
      </c>
      <c r="X12" s="500"/>
      <c r="Y12" s="135" t="str">
        <f t="shared" ca="1" si="13"/>
        <v/>
      </c>
      <c r="Z12" s="135" t="str">
        <f t="shared" ca="1" si="8"/>
        <v/>
      </c>
      <c r="AA12" s="135" t="str">
        <f t="shared" ca="1" si="8"/>
        <v/>
      </c>
      <c r="AB12" s="135" t="str">
        <f t="shared" ca="1" si="8"/>
        <v/>
      </c>
      <c r="AC12" s="135" t="str">
        <f t="shared" ca="1" si="8"/>
        <v/>
      </c>
      <c r="AD12" s="135" t="str">
        <f t="shared" ca="1" si="8"/>
        <v/>
      </c>
      <c r="AE12" s="135" t="str">
        <f t="shared" ca="1" si="8"/>
        <v/>
      </c>
      <c r="AF12" s="500"/>
      <c r="AG12" s="135" t="str">
        <f t="shared" ca="1" si="14"/>
        <v/>
      </c>
      <c r="AH12" s="135" t="str">
        <f t="shared" ca="1" si="9"/>
        <v/>
      </c>
      <c r="AI12" s="135" t="str">
        <f t="shared" ca="1" si="9"/>
        <v/>
      </c>
      <c r="AJ12" s="135" t="str">
        <f t="shared" ca="1" si="9"/>
        <v/>
      </c>
      <c r="AK12" s="135" t="str">
        <f t="shared" ca="1" si="9"/>
        <v/>
      </c>
      <c r="AL12" s="135" t="str">
        <f t="shared" ca="1" si="9"/>
        <v/>
      </c>
      <c r="AM12" s="135" t="str">
        <f t="shared" ca="1" si="9"/>
        <v/>
      </c>
      <c r="AN12" s="135" t="str">
        <f t="shared" ca="1" si="9"/>
        <v/>
      </c>
      <c r="AO12" s="135" t="str">
        <f t="shared" ca="1" si="9"/>
        <v/>
      </c>
      <c r="AU12" s="59">
        <f>'Répartition des EC 6 Périodes'!$BH$28*2</f>
        <v>2</v>
      </c>
      <c r="AV12" s="60" t="str">
        <f>IF(AND(AV11&lt;&gt;0,AU12&lt;&gt;0),'Répartition des EC 6 Périodes'!$BN$28,"")</f>
        <v/>
      </c>
      <c r="AW12" s="59">
        <f>'Répartition des EC 6 Périodes'!$BI$28*2</f>
        <v>2</v>
      </c>
      <c r="AX12" s="60">
        <f>IF(AND(AX11&lt;&gt;0,AW12&lt;&gt;0),'Répartition des EC 6 Périodes'!$BO$28,"")</f>
        <v>0</v>
      </c>
      <c r="AY12" s="59">
        <f>'Répartition des EC 6 Périodes'!$BJ$28*2</f>
        <v>2</v>
      </c>
      <c r="AZ12" s="60">
        <f>IF(AND(AZ11&lt;&gt;0,AY12&lt;&gt;0),'Répartition des EC 6 Périodes'!$BP$28,"")</f>
        <v>0</v>
      </c>
      <c r="BA12" s="59">
        <f>'Répartition des EC 6 Périodes'!$BK$28*2</f>
        <v>2</v>
      </c>
      <c r="BB12" s="60">
        <f>IF(AND(BB11&lt;&gt;0,BA12&lt;&gt;0),'Répartition des EC 6 Périodes'!$BQ$28,"")</f>
        <v>0</v>
      </c>
      <c r="BC12" s="59">
        <f>'Répartition des EC 6 Périodes'!$BL$28*2</f>
        <v>2</v>
      </c>
      <c r="BD12" s="60">
        <f>IF(AND(BD11&lt;&gt;0,BC12&lt;&gt;0),'Répartition des EC 6 Périodes'!$BR$28,"")</f>
        <v>0</v>
      </c>
      <c r="BE12" s="59">
        <f>'Répartition des EC 6 Périodes'!$BM$28*2</f>
        <v>2</v>
      </c>
      <c r="BF12" s="60">
        <f>IF(AND(BF11&lt;&gt;0,BE12&lt;&gt;0),'Répartition des EC 6 Périodes'!$BS$28,"")</f>
        <v>0</v>
      </c>
      <c r="BI12" s="115" t="s">
        <v>199</v>
      </c>
      <c r="BJ12" s="118" t="str">
        <f ca="1">IFERROR(LEFT(INDIRECT("lc"&amp;TEXT(46+2*BJ11,"##"),FALSE)&amp;"        ",8),"")</f>
        <v xml:space="preserve">        </v>
      </c>
      <c r="BK12" s="118" t="str">
        <f t="shared" ref="BK12:CS12" ca="1" si="19">IFERROR(LEFT(INDIRECT("lc"&amp;TEXT(46+2*BK11,"##"),FALSE)&amp;"        ",8),"")</f>
        <v xml:space="preserve">        </v>
      </c>
      <c r="BL12" s="118" t="str">
        <f t="shared" ca="1" si="19"/>
        <v xml:space="preserve">        </v>
      </c>
      <c r="BM12" s="118" t="str">
        <f t="shared" ca="1" si="19"/>
        <v xml:space="preserve">        </v>
      </c>
      <c r="BN12" s="118" t="str">
        <f t="shared" ca="1" si="19"/>
        <v xml:space="preserve">        </v>
      </c>
      <c r="BO12" s="118" t="str">
        <f t="shared" ca="1" si="19"/>
        <v xml:space="preserve">        </v>
      </c>
      <c r="BP12" s="118" t="str">
        <f t="shared" ca="1" si="19"/>
        <v xml:space="preserve">        </v>
      </c>
      <c r="BQ12" s="118" t="str">
        <f t="shared" ca="1" si="19"/>
        <v xml:space="preserve">        </v>
      </c>
      <c r="BR12" s="118" t="str">
        <f t="shared" ca="1" si="19"/>
        <v xml:space="preserve">        </v>
      </c>
      <c r="BS12" s="118" t="str">
        <f t="shared" ca="1" si="19"/>
        <v xml:space="preserve">        </v>
      </c>
      <c r="BT12" s="118" t="str">
        <f t="shared" ca="1" si="19"/>
        <v xml:space="preserve">        </v>
      </c>
      <c r="BU12" s="118" t="str">
        <f t="shared" ca="1" si="19"/>
        <v xml:space="preserve">        </v>
      </c>
      <c r="BV12" s="118" t="str">
        <f t="shared" ca="1" si="19"/>
        <v xml:space="preserve">        </v>
      </c>
      <c r="BW12" s="118" t="str">
        <f t="shared" ca="1" si="19"/>
        <v xml:space="preserve">        </v>
      </c>
      <c r="BX12" s="118" t="str">
        <f t="shared" ca="1" si="19"/>
        <v xml:space="preserve">        </v>
      </c>
      <c r="BY12" s="118" t="str">
        <f t="shared" ca="1" si="19"/>
        <v xml:space="preserve">        </v>
      </c>
      <c r="BZ12" s="118" t="str">
        <f t="shared" ca="1" si="19"/>
        <v xml:space="preserve">        </v>
      </c>
      <c r="CA12" s="118" t="str">
        <f t="shared" ca="1" si="19"/>
        <v xml:space="preserve">        </v>
      </c>
      <c r="CB12" s="118" t="str">
        <f t="shared" ca="1" si="19"/>
        <v xml:space="preserve">        </v>
      </c>
      <c r="CC12" s="118" t="str">
        <f t="shared" ca="1" si="19"/>
        <v xml:space="preserve">        </v>
      </c>
      <c r="CD12" s="118" t="str">
        <f t="shared" ca="1" si="19"/>
        <v xml:space="preserve">        </v>
      </c>
      <c r="CE12" s="118" t="str">
        <f t="shared" ca="1" si="19"/>
        <v xml:space="preserve">        </v>
      </c>
      <c r="CF12" s="118" t="str">
        <f t="shared" ca="1" si="19"/>
        <v xml:space="preserve">        </v>
      </c>
      <c r="CG12" s="118" t="str">
        <f t="shared" ca="1" si="19"/>
        <v xml:space="preserve">        </v>
      </c>
      <c r="CH12" s="118" t="str">
        <f t="shared" ca="1" si="19"/>
        <v xml:space="preserve">        </v>
      </c>
      <c r="CI12" s="118" t="str">
        <f t="shared" ca="1" si="19"/>
        <v xml:space="preserve">        </v>
      </c>
      <c r="CJ12" s="118" t="str">
        <f t="shared" ca="1" si="19"/>
        <v xml:space="preserve">        </v>
      </c>
      <c r="CK12" s="118" t="str">
        <f t="shared" ca="1" si="19"/>
        <v xml:space="preserve">        </v>
      </c>
      <c r="CL12" s="118" t="str">
        <f t="shared" ca="1" si="19"/>
        <v xml:space="preserve">        </v>
      </c>
      <c r="CM12" s="118" t="str">
        <f t="shared" ca="1" si="19"/>
        <v xml:space="preserve">        </v>
      </c>
      <c r="CN12" s="118" t="str">
        <f t="shared" ca="1" si="19"/>
        <v xml:space="preserve">        </v>
      </c>
      <c r="CO12" s="118" t="str">
        <f t="shared" ca="1" si="19"/>
        <v xml:space="preserve">        </v>
      </c>
      <c r="CP12" s="118" t="str">
        <f t="shared" ca="1" si="19"/>
        <v xml:space="preserve">        </v>
      </c>
      <c r="CQ12" s="118" t="str">
        <f t="shared" ca="1" si="19"/>
        <v xml:space="preserve">        </v>
      </c>
      <c r="CR12" s="118" t="str">
        <f t="shared" ca="1" si="19"/>
        <v xml:space="preserve">        </v>
      </c>
      <c r="CS12" s="118" t="str">
        <f t="shared" ca="1" si="19"/>
        <v xml:space="preserve">        </v>
      </c>
    </row>
    <row r="13" spans="1:97" ht="15" customHeight="1" x14ac:dyDescent="0.25">
      <c r="A13" s="497" t="s">
        <v>205</v>
      </c>
      <c r="B13" s="135" t="str">
        <f t="shared" ca="1" si="10"/>
        <v/>
      </c>
      <c r="C13" s="135" t="str">
        <f t="shared" ca="1" si="5"/>
        <v/>
      </c>
      <c r="D13" s="135" t="str">
        <f t="shared" ca="1" si="5"/>
        <v/>
      </c>
      <c r="E13" s="135" t="str">
        <f t="shared" ca="1" si="5"/>
        <v/>
      </c>
      <c r="F13" s="135" t="str">
        <f t="shared" ca="1" si="5"/>
        <v/>
      </c>
      <c r="G13" s="135" t="str">
        <f t="shared" ca="1" si="5"/>
        <v/>
      </c>
      <c r="H13" s="135" t="str">
        <f t="shared" ca="1" si="5"/>
        <v/>
      </c>
      <c r="I13" s="500"/>
      <c r="J13" s="135" t="str">
        <f t="shared" ca="1" si="11"/>
        <v/>
      </c>
      <c r="K13" s="135" t="str">
        <f t="shared" ca="1" si="6"/>
        <v/>
      </c>
      <c r="L13" s="135" t="str">
        <f t="shared" ca="1" si="6"/>
        <v/>
      </c>
      <c r="M13" s="135" t="str">
        <f t="shared" ca="1" si="6"/>
        <v/>
      </c>
      <c r="N13" s="135" t="str">
        <f t="shared" ca="1" si="6"/>
        <v/>
      </c>
      <c r="O13" s="135" t="str">
        <f t="shared" ca="1" si="6"/>
        <v/>
      </c>
      <c r="P13" s="135" t="str">
        <f t="shared" ca="1" si="6"/>
        <v/>
      </c>
      <c r="Q13" s="500"/>
      <c r="R13" s="135" t="str">
        <f t="shared" ca="1" si="12"/>
        <v/>
      </c>
      <c r="S13" s="135" t="str">
        <f t="shared" ca="1" si="7"/>
        <v/>
      </c>
      <c r="T13" s="135" t="str">
        <f t="shared" ca="1" si="7"/>
        <v/>
      </c>
      <c r="U13" s="135" t="str">
        <f t="shared" ca="1" si="7"/>
        <v/>
      </c>
      <c r="V13" s="135" t="str">
        <f t="shared" ca="1" si="7"/>
        <v/>
      </c>
      <c r="W13" s="135" t="str">
        <f t="shared" ca="1" si="7"/>
        <v/>
      </c>
      <c r="X13" s="500"/>
      <c r="Y13" s="135" t="str">
        <f t="shared" ca="1" si="13"/>
        <v/>
      </c>
      <c r="Z13" s="135" t="str">
        <f t="shared" ca="1" si="8"/>
        <v/>
      </c>
      <c r="AA13" s="135" t="str">
        <f t="shared" ca="1" si="8"/>
        <v/>
      </c>
      <c r="AB13" s="135" t="str">
        <f t="shared" ca="1" si="8"/>
        <v/>
      </c>
      <c r="AC13" s="135" t="str">
        <f t="shared" ca="1" si="8"/>
        <v/>
      </c>
      <c r="AD13" s="135" t="str">
        <f t="shared" ca="1" si="8"/>
        <v/>
      </c>
      <c r="AE13" s="135" t="str">
        <f t="shared" ca="1" si="8"/>
        <v/>
      </c>
      <c r="AF13" s="500"/>
      <c r="AG13" s="135" t="str">
        <f t="shared" ca="1" si="14"/>
        <v/>
      </c>
      <c r="AH13" s="135" t="str">
        <f t="shared" ca="1" si="9"/>
        <v/>
      </c>
      <c r="AI13" s="135" t="str">
        <f t="shared" ca="1" si="9"/>
        <v/>
      </c>
      <c r="AJ13" s="135" t="str">
        <f t="shared" ca="1" si="9"/>
        <v/>
      </c>
      <c r="AK13" s="135" t="str">
        <f t="shared" ca="1" si="9"/>
        <v/>
      </c>
      <c r="AL13" s="135" t="str">
        <f t="shared" ca="1" si="9"/>
        <v/>
      </c>
      <c r="AM13" s="135" t="str">
        <f t="shared" ca="1" si="9"/>
        <v/>
      </c>
      <c r="AN13" s="135" t="str">
        <f t="shared" ca="1" si="9"/>
        <v/>
      </c>
      <c r="AO13" s="135" t="str">
        <f t="shared" ca="1" si="9"/>
        <v/>
      </c>
      <c r="AZ13" s="60"/>
      <c r="BA13" s="60"/>
      <c r="BB13" s="60"/>
      <c r="BC13" s="60"/>
      <c r="BD13" s="60"/>
      <c r="BE13" s="60"/>
      <c r="BF13" s="60"/>
      <c r="BJ13" s="118" t="str">
        <f ca="1">IFERROR(IF(ROW()-11&lt;=INDIRECT("l12c"&amp;TEXT(45+2*BJ$11,"##"),FALSE),BJ12,""),"")</f>
        <v xml:space="preserve">        </v>
      </c>
      <c r="BK13" s="118" t="str">
        <f t="shared" ref="BK13:CS19" ca="1" si="20">IFERROR(IF(ROW()-11&lt;=INDIRECT("l12c"&amp;TEXT(45+2*BK$11,"##"),FALSE),BK12,""),"")</f>
        <v xml:space="preserve">        </v>
      </c>
      <c r="BL13" s="118" t="str">
        <f t="shared" ca="1" si="20"/>
        <v xml:space="preserve">        </v>
      </c>
      <c r="BM13" s="118" t="str">
        <f t="shared" ca="1" si="20"/>
        <v xml:space="preserve">        </v>
      </c>
      <c r="BN13" s="118" t="str">
        <f t="shared" ca="1" si="20"/>
        <v xml:space="preserve">        </v>
      </c>
      <c r="BO13" s="118" t="str">
        <f t="shared" ca="1" si="20"/>
        <v xml:space="preserve">        </v>
      </c>
      <c r="BP13" s="118" t="str">
        <f t="shared" ca="1" si="20"/>
        <v xml:space="preserve">        </v>
      </c>
      <c r="BQ13" s="118" t="str">
        <f t="shared" ca="1" si="20"/>
        <v xml:space="preserve">        </v>
      </c>
      <c r="BR13" s="118" t="str">
        <f t="shared" ca="1" si="20"/>
        <v xml:space="preserve">        </v>
      </c>
      <c r="BS13" s="118" t="str">
        <f t="shared" ca="1" si="20"/>
        <v xml:space="preserve">        </v>
      </c>
      <c r="BT13" s="118" t="str">
        <f t="shared" ca="1" si="20"/>
        <v xml:space="preserve">        </v>
      </c>
      <c r="BU13" s="118" t="str">
        <f t="shared" ca="1" si="20"/>
        <v xml:space="preserve">        </v>
      </c>
      <c r="BV13" s="118" t="str">
        <f t="shared" ca="1" si="20"/>
        <v xml:space="preserve">        </v>
      </c>
      <c r="BW13" s="118" t="str">
        <f t="shared" ca="1" si="20"/>
        <v xml:space="preserve">        </v>
      </c>
      <c r="BX13" s="118" t="str">
        <f t="shared" ca="1" si="20"/>
        <v xml:space="preserve">        </v>
      </c>
      <c r="BY13" s="118" t="str">
        <f t="shared" ca="1" si="20"/>
        <v xml:space="preserve">        </v>
      </c>
      <c r="BZ13" s="118" t="str">
        <f t="shared" ca="1" si="20"/>
        <v xml:space="preserve">        </v>
      </c>
      <c r="CA13" s="118" t="str">
        <f t="shared" ca="1" si="20"/>
        <v xml:space="preserve">        </v>
      </c>
      <c r="CB13" s="118" t="str">
        <f t="shared" ca="1" si="20"/>
        <v xml:space="preserve">        </v>
      </c>
      <c r="CC13" s="118" t="str">
        <f t="shared" ca="1" si="20"/>
        <v xml:space="preserve">        </v>
      </c>
      <c r="CD13" s="118" t="str">
        <f t="shared" ca="1" si="20"/>
        <v xml:space="preserve">        </v>
      </c>
      <c r="CE13" s="118" t="str">
        <f t="shared" ca="1" si="20"/>
        <v xml:space="preserve">        </v>
      </c>
      <c r="CF13" s="118" t="str">
        <f t="shared" ca="1" si="20"/>
        <v xml:space="preserve">        </v>
      </c>
      <c r="CG13" s="118" t="str">
        <f t="shared" ca="1" si="20"/>
        <v xml:space="preserve">        </v>
      </c>
      <c r="CH13" s="118" t="str">
        <f t="shared" ca="1" si="20"/>
        <v xml:space="preserve">        </v>
      </c>
      <c r="CI13" s="118" t="str">
        <f t="shared" ca="1" si="20"/>
        <v xml:space="preserve">        </v>
      </c>
      <c r="CJ13" s="118" t="str">
        <f t="shared" ca="1" si="20"/>
        <v xml:space="preserve">        </v>
      </c>
      <c r="CK13" s="118" t="str">
        <f t="shared" ca="1" si="20"/>
        <v xml:space="preserve">        </v>
      </c>
      <c r="CL13" s="118" t="str">
        <f t="shared" ca="1" si="20"/>
        <v xml:space="preserve">        </v>
      </c>
      <c r="CM13" s="118" t="str">
        <f t="shared" ca="1" si="20"/>
        <v xml:space="preserve">        </v>
      </c>
      <c r="CN13" s="118" t="str">
        <f t="shared" ca="1" si="20"/>
        <v xml:space="preserve">        </v>
      </c>
      <c r="CO13" s="118" t="str">
        <f t="shared" ca="1" si="20"/>
        <v xml:space="preserve">        </v>
      </c>
      <c r="CP13" s="118" t="str">
        <f t="shared" ca="1" si="20"/>
        <v xml:space="preserve">        </v>
      </c>
      <c r="CQ13" s="118" t="str">
        <f t="shared" ca="1" si="20"/>
        <v xml:space="preserve">        </v>
      </c>
      <c r="CR13" s="118" t="str">
        <f t="shared" ca="1" si="20"/>
        <v xml:space="preserve">        </v>
      </c>
      <c r="CS13" s="118" t="str">
        <f t="shared" ca="1" si="20"/>
        <v xml:space="preserve">        </v>
      </c>
    </row>
    <row r="14" spans="1:97" ht="15" customHeight="1" x14ac:dyDescent="0.25">
      <c r="A14" s="498"/>
      <c r="B14" s="135" t="str">
        <f t="shared" ca="1" si="10"/>
        <v/>
      </c>
      <c r="C14" s="135" t="str">
        <f t="shared" ca="1" si="5"/>
        <v/>
      </c>
      <c r="D14" s="135" t="str">
        <f t="shared" ca="1" si="5"/>
        <v/>
      </c>
      <c r="E14" s="135" t="str">
        <f t="shared" ca="1" si="5"/>
        <v/>
      </c>
      <c r="F14" s="135" t="str">
        <f t="shared" ca="1" si="5"/>
        <v/>
      </c>
      <c r="G14" s="135" t="str">
        <f t="shared" ca="1" si="5"/>
        <v/>
      </c>
      <c r="H14" s="135" t="str">
        <f t="shared" ca="1" si="5"/>
        <v/>
      </c>
      <c r="I14" s="500"/>
      <c r="J14" s="135" t="str">
        <f t="shared" ca="1" si="11"/>
        <v/>
      </c>
      <c r="K14" s="135" t="str">
        <f t="shared" ca="1" si="6"/>
        <v/>
      </c>
      <c r="L14" s="135" t="str">
        <f t="shared" ca="1" si="6"/>
        <v/>
      </c>
      <c r="M14" s="135" t="str">
        <f t="shared" ca="1" si="6"/>
        <v/>
      </c>
      <c r="N14" s="135" t="str">
        <f t="shared" ca="1" si="6"/>
        <v/>
      </c>
      <c r="O14" s="135" t="str">
        <f t="shared" ca="1" si="6"/>
        <v/>
      </c>
      <c r="P14" s="135" t="str">
        <f t="shared" ca="1" si="6"/>
        <v/>
      </c>
      <c r="Q14" s="500"/>
      <c r="R14" s="135" t="str">
        <f t="shared" ca="1" si="12"/>
        <v/>
      </c>
      <c r="S14" s="135" t="str">
        <f t="shared" ca="1" si="7"/>
        <v/>
      </c>
      <c r="T14" s="135" t="str">
        <f t="shared" ca="1" si="7"/>
        <v/>
      </c>
      <c r="U14" s="135" t="str">
        <f t="shared" ca="1" si="7"/>
        <v/>
      </c>
      <c r="V14" s="135" t="str">
        <f t="shared" ca="1" si="7"/>
        <v/>
      </c>
      <c r="W14" s="135" t="str">
        <f t="shared" ca="1" si="7"/>
        <v/>
      </c>
      <c r="X14" s="500"/>
      <c r="Y14" s="135" t="str">
        <f t="shared" ca="1" si="13"/>
        <v/>
      </c>
      <c r="Z14" s="135" t="str">
        <f t="shared" ca="1" si="8"/>
        <v/>
      </c>
      <c r="AA14" s="135" t="str">
        <f t="shared" ca="1" si="8"/>
        <v/>
      </c>
      <c r="AB14" s="135" t="str">
        <f t="shared" ca="1" si="8"/>
        <v/>
      </c>
      <c r="AC14" s="135" t="str">
        <f t="shared" ca="1" si="8"/>
        <v/>
      </c>
      <c r="AD14" s="135" t="str">
        <f t="shared" ca="1" si="8"/>
        <v/>
      </c>
      <c r="AE14" s="135" t="str">
        <f t="shared" ca="1" si="8"/>
        <v/>
      </c>
      <c r="AF14" s="500"/>
      <c r="AG14" s="135" t="str">
        <f t="shared" ca="1" si="14"/>
        <v/>
      </c>
      <c r="AH14" s="135" t="str">
        <f t="shared" ca="1" si="9"/>
        <v/>
      </c>
      <c r="AI14" s="135" t="str">
        <f t="shared" ca="1" si="9"/>
        <v/>
      </c>
      <c r="AJ14" s="135" t="str">
        <f t="shared" ca="1" si="9"/>
        <v/>
      </c>
      <c r="AK14" s="135" t="str">
        <f t="shared" ca="1" si="9"/>
        <v/>
      </c>
      <c r="AL14" s="135" t="str">
        <f t="shared" ca="1" si="9"/>
        <v/>
      </c>
      <c r="AM14" s="135" t="str">
        <f t="shared" ca="1" si="9"/>
        <v/>
      </c>
      <c r="AN14" s="135" t="str">
        <f t="shared" ca="1" si="9"/>
        <v/>
      </c>
      <c r="AO14" s="135" t="str">
        <f t="shared" ca="1" si="9"/>
        <v/>
      </c>
      <c r="AV14" s="60">
        <f>'Répartition des EC 6 Périodes'!$BB$29</f>
        <v>0</v>
      </c>
      <c r="AX14" s="60" t="str">
        <f>IF('Répartition des EC 6 Périodes'!$BC$29&lt;&gt;0,AV14+'Répartition des EC 6 Périodes'!$BC$29,"")</f>
        <v/>
      </c>
      <c r="AZ14" s="60" t="str">
        <f>IF('Répartition des EC 6 Périodes'!$BD$29&lt;&gt;0,AX14+'Répartition des EC 6 Périodes'!$BD$29,"")</f>
        <v/>
      </c>
      <c r="BA14" s="60"/>
      <c r="BB14" s="60" t="str">
        <f>IF('Répartition des EC 6 Périodes'!$BE$29&lt;&gt;0,AZ14+'Répartition des EC 6 Périodes'!$BE$29,"")</f>
        <v/>
      </c>
      <c r="BC14" s="60"/>
      <c r="BD14" s="60" t="str">
        <f>IF('Répartition des EC 6 Périodes'!$BF$29&lt;&gt;0,BB14+'Répartition des EC 6 Périodes'!$BF$29,"")</f>
        <v/>
      </c>
      <c r="BE14" s="60"/>
      <c r="BF14" s="60" t="str">
        <f>IF('Répartition des EC 6 Périodes'!$BG$29&lt;&gt;0,BD14+'Répartition des EC 6 Périodes'!$BG$29,"")</f>
        <v/>
      </c>
      <c r="BJ14" s="118" t="str">
        <f t="shared" ref="BJ14:BJ19" ca="1" si="21">IFERROR(IF(ROW()-11&lt;=INDIRECT("l12c"&amp;TEXT(45+2*BJ$11,"##"),FALSE),BJ13,""),"")</f>
        <v/>
      </c>
      <c r="BK14" s="118" t="str">
        <f t="shared" ca="1" si="20"/>
        <v/>
      </c>
      <c r="BL14" s="118" t="str">
        <f t="shared" ca="1" si="20"/>
        <v/>
      </c>
      <c r="BM14" s="118" t="str">
        <f t="shared" ca="1" si="20"/>
        <v/>
      </c>
      <c r="BN14" s="118" t="str">
        <f t="shared" ca="1" si="20"/>
        <v/>
      </c>
      <c r="BO14" s="118" t="str">
        <f t="shared" ca="1" si="20"/>
        <v/>
      </c>
      <c r="BP14" s="118" t="str">
        <f t="shared" ca="1" si="20"/>
        <v/>
      </c>
      <c r="BQ14" s="118" t="str">
        <f t="shared" ca="1" si="20"/>
        <v/>
      </c>
      <c r="BR14" s="118" t="str">
        <f t="shared" ca="1" si="20"/>
        <v/>
      </c>
      <c r="BS14" s="118" t="str">
        <f t="shared" ca="1" si="20"/>
        <v/>
      </c>
      <c r="BT14" s="118" t="str">
        <f t="shared" ca="1" si="20"/>
        <v/>
      </c>
      <c r="BU14" s="118" t="str">
        <f t="shared" ca="1" si="20"/>
        <v/>
      </c>
      <c r="BV14" s="118" t="str">
        <f t="shared" ca="1" si="20"/>
        <v/>
      </c>
      <c r="BW14" s="118" t="str">
        <f t="shared" ca="1" si="20"/>
        <v/>
      </c>
      <c r="BX14" s="118" t="str">
        <f t="shared" ca="1" si="20"/>
        <v/>
      </c>
      <c r="BY14" s="118" t="str">
        <f t="shared" ca="1" si="20"/>
        <v/>
      </c>
      <c r="BZ14" s="118" t="str">
        <f t="shared" ca="1" si="20"/>
        <v/>
      </c>
      <c r="CA14" s="118" t="str">
        <f t="shared" ca="1" si="20"/>
        <v/>
      </c>
      <c r="CB14" s="118" t="str">
        <f t="shared" ca="1" si="20"/>
        <v/>
      </c>
      <c r="CC14" s="118" t="str">
        <f t="shared" ca="1" si="20"/>
        <v/>
      </c>
      <c r="CD14" s="118" t="str">
        <f t="shared" ca="1" si="20"/>
        <v/>
      </c>
      <c r="CE14" s="118" t="str">
        <f t="shared" ca="1" si="20"/>
        <v/>
      </c>
      <c r="CF14" s="118" t="str">
        <f t="shared" ca="1" si="20"/>
        <v/>
      </c>
      <c r="CG14" s="118" t="str">
        <f t="shared" ca="1" si="20"/>
        <v/>
      </c>
      <c r="CH14" s="118" t="str">
        <f t="shared" ca="1" si="20"/>
        <v/>
      </c>
      <c r="CI14" s="118" t="str">
        <f t="shared" ca="1" si="20"/>
        <v/>
      </c>
      <c r="CJ14" s="118" t="str">
        <f t="shared" ca="1" si="20"/>
        <v/>
      </c>
      <c r="CK14" s="118" t="str">
        <f t="shared" ca="1" si="20"/>
        <v/>
      </c>
      <c r="CL14" s="118" t="str">
        <f t="shared" ca="1" si="20"/>
        <v/>
      </c>
      <c r="CM14" s="118" t="str">
        <f t="shared" ca="1" si="20"/>
        <v/>
      </c>
      <c r="CN14" s="118" t="str">
        <f t="shared" ca="1" si="20"/>
        <v/>
      </c>
      <c r="CO14" s="118" t="str">
        <f t="shared" ca="1" si="20"/>
        <v/>
      </c>
      <c r="CP14" s="118" t="str">
        <f t="shared" ca="1" si="20"/>
        <v/>
      </c>
      <c r="CQ14" s="118" t="str">
        <f t="shared" ca="1" si="20"/>
        <v/>
      </c>
      <c r="CR14" s="118" t="str">
        <f t="shared" ca="1" si="20"/>
        <v/>
      </c>
      <c r="CS14" s="118" t="str">
        <f t="shared" ca="1" si="20"/>
        <v/>
      </c>
    </row>
    <row r="15" spans="1:97" ht="15" customHeight="1" x14ac:dyDescent="0.25">
      <c r="A15" s="497" t="s">
        <v>206</v>
      </c>
      <c r="B15" s="135" t="str">
        <f t="shared" ca="1" si="10"/>
        <v/>
      </c>
      <c r="C15" s="135" t="str">
        <f t="shared" ca="1" si="5"/>
        <v/>
      </c>
      <c r="D15" s="135" t="str">
        <f t="shared" ca="1" si="5"/>
        <v/>
      </c>
      <c r="E15" s="135" t="str">
        <f t="shared" ca="1" si="5"/>
        <v/>
      </c>
      <c r="F15" s="135" t="str">
        <f t="shared" ca="1" si="5"/>
        <v/>
      </c>
      <c r="G15" s="135" t="str">
        <f t="shared" ca="1" si="5"/>
        <v/>
      </c>
      <c r="H15" s="135" t="str">
        <f t="shared" ca="1" si="5"/>
        <v/>
      </c>
      <c r="I15" s="500"/>
      <c r="J15" s="135" t="str">
        <f t="shared" ca="1" si="11"/>
        <v/>
      </c>
      <c r="K15" s="135" t="str">
        <f t="shared" ca="1" si="6"/>
        <v/>
      </c>
      <c r="L15" s="135" t="str">
        <f t="shared" ca="1" si="6"/>
        <v/>
      </c>
      <c r="M15" s="135" t="str">
        <f t="shared" ca="1" si="6"/>
        <v/>
      </c>
      <c r="N15" s="135" t="str">
        <f t="shared" ca="1" si="6"/>
        <v/>
      </c>
      <c r="O15" s="135" t="str">
        <f t="shared" ca="1" si="6"/>
        <v/>
      </c>
      <c r="P15" s="135" t="str">
        <f t="shared" ca="1" si="6"/>
        <v/>
      </c>
      <c r="Q15" s="500"/>
      <c r="R15" s="135" t="str">
        <f t="shared" ca="1" si="12"/>
        <v/>
      </c>
      <c r="S15" s="135" t="str">
        <f t="shared" ca="1" si="7"/>
        <v/>
      </c>
      <c r="T15" s="135" t="str">
        <f t="shared" ca="1" si="7"/>
        <v/>
      </c>
      <c r="U15" s="135" t="str">
        <f t="shared" ca="1" si="7"/>
        <v/>
      </c>
      <c r="V15" s="135" t="str">
        <f t="shared" ca="1" si="7"/>
        <v/>
      </c>
      <c r="W15" s="135" t="str">
        <f t="shared" ca="1" si="7"/>
        <v/>
      </c>
      <c r="X15" s="500"/>
      <c r="Y15" s="135" t="str">
        <f t="shared" ca="1" si="13"/>
        <v/>
      </c>
      <c r="Z15" s="135" t="str">
        <f t="shared" ca="1" si="8"/>
        <v/>
      </c>
      <c r="AA15" s="135" t="str">
        <f t="shared" ca="1" si="8"/>
        <v/>
      </c>
      <c r="AB15" s="135" t="str">
        <f t="shared" ca="1" si="8"/>
        <v/>
      </c>
      <c r="AC15" s="135" t="str">
        <f t="shared" ca="1" si="8"/>
        <v/>
      </c>
      <c r="AD15" s="135" t="str">
        <f t="shared" ca="1" si="8"/>
        <v/>
      </c>
      <c r="AE15" s="135" t="str">
        <f t="shared" ca="1" si="8"/>
        <v/>
      </c>
      <c r="AF15" s="500"/>
      <c r="AG15" s="135" t="str">
        <f t="shared" ca="1" si="14"/>
        <v/>
      </c>
      <c r="AH15" s="135" t="str">
        <f t="shared" ca="1" si="9"/>
        <v/>
      </c>
      <c r="AI15" s="135" t="str">
        <f t="shared" ca="1" si="9"/>
        <v/>
      </c>
      <c r="AJ15" s="135" t="str">
        <f t="shared" ca="1" si="9"/>
        <v/>
      </c>
      <c r="AK15" s="135" t="str">
        <f t="shared" ca="1" si="9"/>
        <v/>
      </c>
      <c r="AL15" s="135" t="str">
        <f t="shared" ca="1" si="9"/>
        <v/>
      </c>
      <c r="AM15" s="135" t="str">
        <f t="shared" ca="1" si="9"/>
        <v/>
      </c>
      <c r="AN15" s="135" t="str">
        <f t="shared" ca="1" si="9"/>
        <v/>
      </c>
      <c r="AO15" s="135" t="str">
        <f t="shared" ca="1" si="9"/>
        <v/>
      </c>
      <c r="AU15" s="59">
        <f>'Répartition des EC 6 Périodes'!$BH$29*2</f>
        <v>2</v>
      </c>
      <c r="AV15" s="60" t="str">
        <f>IF(AND(AV14&lt;&gt;0,AU15&lt;&gt;0),'Répartition des EC 6 Périodes'!$BN$29,"")</f>
        <v/>
      </c>
      <c r="AW15" s="59">
        <f>'Répartition des EC 6 Périodes'!$BI$29*2</f>
        <v>2</v>
      </c>
      <c r="AX15" s="60">
        <f>IF(AND(AX14&lt;&gt;0,AW15&lt;&gt;0),'Répartition des EC 6 Périodes'!$BO$29,"")</f>
        <v>0</v>
      </c>
      <c r="AY15" s="59">
        <f>'Répartition des EC 6 Périodes'!$BJ$29*2</f>
        <v>2</v>
      </c>
      <c r="AZ15" s="60">
        <f>IF(AND(AZ14&lt;&gt;0,AY15&lt;&gt;0),'Répartition des EC 6 Périodes'!$BP$29,"")</f>
        <v>0</v>
      </c>
      <c r="BA15" s="59">
        <f>'Répartition des EC 6 Périodes'!$BK$29*2</f>
        <v>2</v>
      </c>
      <c r="BB15" s="60">
        <f>IF(AND(BB14&lt;&gt;0,BA15&lt;&gt;0),'Répartition des EC 6 Périodes'!$BQ$29,"")</f>
        <v>0</v>
      </c>
      <c r="BC15" s="59">
        <f>'Répartition des EC 6 Périodes'!$BL$29*2</f>
        <v>2</v>
      </c>
      <c r="BD15" s="60">
        <f>IF(AND(BD14&lt;&gt;0,BC15&lt;&gt;0),'Répartition des EC 6 Périodes'!$BR$29,"")</f>
        <v>0</v>
      </c>
      <c r="BE15" s="59">
        <f>'Répartition des EC 6 Périodes'!$BM$29*2</f>
        <v>2</v>
      </c>
      <c r="BF15" s="60">
        <f>IF(AND(BF14&lt;&gt;0,BE15&lt;&gt;0),'Répartition des EC 6 Périodes'!$BS$29,"")</f>
        <v>0</v>
      </c>
      <c r="BJ15" s="118" t="str">
        <f t="shared" ca="1" si="21"/>
        <v/>
      </c>
      <c r="BK15" s="118" t="str">
        <f t="shared" ca="1" si="20"/>
        <v/>
      </c>
      <c r="BL15" s="118" t="str">
        <f t="shared" ca="1" si="20"/>
        <v/>
      </c>
      <c r="BM15" s="118" t="str">
        <f t="shared" ca="1" si="20"/>
        <v/>
      </c>
      <c r="BN15" s="118" t="str">
        <f t="shared" ca="1" si="20"/>
        <v/>
      </c>
      <c r="BO15" s="118" t="str">
        <f t="shared" ca="1" si="20"/>
        <v/>
      </c>
      <c r="BP15" s="118" t="str">
        <f t="shared" ca="1" si="20"/>
        <v/>
      </c>
      <c r="BQ15" s="118" t="str">
        <f t="shared" ca="1" si="20"/>
        <v/>
      </c>
      <c r="BR15" s="118" t="str">
        <f t="shared" ca="1" si="20"/>
        <v/>
      </c>
      <c r="BS15" s="118" t="str">
        <f t="shared" ca="1" si="20"/>
        <v/>
      </c>
      <c r="BT15" s="118" t="str">
        <f t="shared" ca="1" si="20"/>
        <v/>
      </c>
      <c r="BU15" s="118" t="str">
        <f t="shared" ca="1" si="20"/>
        <v/>
      </c>
      <c r="BV15" s="118" t="str">
        <f t="shared" ca="1" si="20"/>
        <v/>
      </c>
      <c r="BW15" s="118" t="str">
        <f t="shared" ca="1" si="20"/>
        <v/>
      </c>
      <c r="BX15" s="118" t="str">
        <f t="shared" ca="1" si="20"/>
        <v/>
      </c>
      <c r="BY15" s="118" t="str">
        <f t="shared" ca="1" si="20"/>
        <v/>
      </c>
      <c r="BZ15" s="118" t="str">
        <f t="shared" ca="1" si="20"/>
        <v/>
      </c>
      <c r="CA15" s="118" t="str">
        <f t="shared" ca="1" si="20"/>
        <v/>
      </c>
      <c r="CB15" s="118" t="str">
        <f t="shared" ca="1" si="20"/>
        <v/>
      </c>
      <c r="CC15" s="118" t="str">
        <f t="shared" ca="1" si="20"/>
        <v/>
      </c>
      <c r="CD15" s="118" t="str">
        <f t="shared" ca="1" si="20"/>
        <v/>
      </c>
      <c r="CE15" s="118" t="str">
        <f t="shared" ca="1" si="20"/>
        <v/>
      </c>
      <c r="CF15" s="118" t="str">
        <f t="shared" ca="1" si="20"/>
        <v/>
      </c>
      <c r="CG15" s="118" t="str">
        <f t="shared" ca="1" si="20"/>
        <v/>
      </c>
      <c r="CH15" s="118" t="str">
        <f t="shared" ca="1" si="20"/>
        <v/>
      </c>
      <c r="CI15" s="118" t="str">
        <f t="shared" ca="1" si="20"/>
        <v/>
      </c>
      <c r="CJ15" s="118" t="str">
        <f t="shared" ca="1" si="20"/>
        <v/>
      </c>
      <c r="CK15" s="118" t="str">
        <f t="shared" ca="1" si="20"/>
        <v/>
      </c>
      <c r="CL15" s="118" t="str">
        <f t="shared" ca="1" si="20"/>
        <v/>
      </c>
      <c r="CM15" s="118" t="str">
        <f t="shared" ca="1" si="20"/>
        <v/>
      </c>
      <c r="CN15" s="118" t="str">
        <f t="shared" ca="1" si="20"/>
        <v/>
      </c>
      <c r="CO15" s="118" t="str">
        <f t="shared" ca="1" si="20"/>
        <v/>
      </c>
      <c r="CP15" s="118" t="str">
        <f t="shared" ca="1" si="20"/>
        <v/>
      </c>
      <c r="CQ15" s="118" t="str">
        <f t="shared" ca="1" si="20"/>
        <v/>
      </c>
      <c r="CR15" s="118" t="str">
        <f t="shared" ca="1" si="20"/>
        <v/>
      </c>
      <c r="CS15" s="118" t="str">
        <f t="shared" ca="1" si="20"/>
        <v/>
      </c>
    </row>
    <row r="16" spans="1:97" ht="15" customHeight="1" x14ac:dyDescent="0.25">
      <c r="A16" s="498"/>
      <c r="B16" s="135" t="str">
        <f t="shared" ca="1" si="10"/>
        <v/>
      </c>
      <c r="C16" s="135" t="str">
        <f t="shared" ca="1" si="5"/>
        <v/>
      </c>
      <c r="D16" s="135" t="str">
        <f t="shared" ca="1" si="5"/>
        <v/>
      </c>
      <c r="E16" s="135" t="str">
        <f t="shared" ca="1" si="5"/>
        <v/>
      </c>
      <c r="F16" s="135" t="str">
        <f t="shared" ca="1" si="5"/>
        <v/>
      </c>
      <c r="G16" s="135" t="str">
        <f t="shared" ca="1" si="5"/>
        <v/>
      </c>
      <c r="H16" s="135" t="str">
        <f t="shared" ca="1" si="5"/>
        <v/>
      </c>
      <c r="I16" s="500"/>
      <c r="J16" s="135" t="str">
        <f t="shared" ca="1" si="11"/>
        <v/>
      </c>
      <c r="K16" s="135" t="str">
        <f t="shared" ca="1" si="6"/>
        <v/>
      </c>
      <c r="L16" s="135" t="str">
        <f t="shared" ca="1" si="6"/>
        <v/>
      </c>
      <c r="M16" s="135" t="str">
        <f t="shared" ca="1" si="6"/>
        <v/>
      </c>
      <c r="N16" s="135" t="str">
        <f t="shared" ca="1" si="6"/>
        <v/>
      </c>
      <c r="O16" s="135" t="str">
        <f t="shared" ca="1" si="6"/>
        <v/>
      </c>
      <c r="P16" s="135" t="str">
        <f t="shared" ca="1" si="6"/>
        <v/>
      </c>
      <c r="Q16" s="500"/>
      <c r="R16" s="135" t="str">
        <f t="shared" ca="1" si="12"/>
        <v/>
      </c>
      <c r="S16" s="135" t="str">
        <f t="shared" ca="1" si="7"/>
        <v/>
      </c>
      <c r="T16" s="135" t="str">
        <f t="shared" ca="1" si="7"/>
        <v/>
      </c>
      <c r="U16" s="135" t="str">
        <f t="shared" ca="1" si="7"/>
        <v/>
      </c>
      <c r="V16" s="135" t="str">
        <f t="shared" ca="1" si="7"/>
        <v/>
      </c>
      <c r="W16" s="135" t="str">
        <f t="shared" ca="1" si="7"/>
        <v/>
      </c>
      <c r="X16" s="500"/>
      <c r="Y16" s="135" t="str">
        <f t="shared" ca="1" si="13"/>
        <v/>
      </c>
      <c r="Z16" s="135" t="str">
        <f t="shared" ca="1" si="8"/>
        <v/>
      </c>
      <c r="AA16" s="135" t="str">
        <f t="shared" ca="1" si="8"/>
        <v/>
      </c>
      <c r="AB16" s="135" t="str">
        <f t="shared" ca="1" si="8"/>
        <v/>
      </c>
      <c r="AC16" s="135" t="str">
        <f t="shared" ca="1" si="8"/>
        <v/>
      </c>
      <c r="AD16" s="135" t="str">
        <f t="shared" ca="1" si="8"/>
        <v/>
      </c>
      <c r="AE16" s="135" t="str">
        <f t="shared" ca="1" si="8"/>
        <v/>
      </c>
      <c r="AF16" s="500"/>
      <c r="AG16" s="135" t="str">
        <f t="shared" ca="1" si="14"/>
        <v/>
      </c>
      <c r="AH16" s="135" t="str">
        <f t="shared" ca="1" si="9"/>
        <v/>
      </c>
      <c r="AI16" s="135" t="str">
        <f t="shared" ca="1" si="9"/>
        <v/>
      </c>
      <c r="AJ16" s="135" t="str">
        <f t="shared" ca="1" si="9"/>
        <v/>
      </c>
      <c r="AK16" s="135" t="str">
        <f t="shared" ca="1" si="9"/>
        <v/>
      </c>
      <c r="AL16" s="135" t="str">
        <f t="shared" ca="1" si="9"/>
        <v/>
      </c>
      <c r="AM16" s="135" t="str">
        <f t="shared" ca="1" si="9"/>
        <v/>
      </c>
      <c r="AN16" s="135" t="str">
        <f t="shared" ca="1" si="9"/>
        <v/>
      </c>
      <c r="AO16" s="135" t="str">
        <f t="shared" ca="1" si="9"/>
        <v/>
      </c>
      <c r="AZ16" s="60"/>
      <c r="BA16" s="60"/>
      <c r="BB16" s="60"/>
      <c r="BC16" s="60"/>
      <c r="BD16" s="60"/>
      <c r="BE16" s="60"/>
      <c r="BF16" s="60"/>
      <c r="BJ16" s="118" t="str">
        <f t="shared" ca="1" si="21"/>
        <v/>
      </c>
      <c r="BK16" s="118" t="str">
        <f t="shared" ca="1" si="20"/>
        <v/>
      </c>
      <c r="BL16" s="118" t="str">
        <f t="shared" ca="1" si="20"/>
        <v/>
      </c>
      <c r="BM16" s="118" t="str">
        <f t="shared" ca="1" si="20"/>
        <v/>
      </c>
      <c r="BN16" s="118" t="str">
        <f t="shared" ca="1" si="20"/>
        <v/>
      </c>
      <c r="BO16" s="118" t="str">
        <f t="shared" ca="1" si="20"/>
        <v/>
      </c>
      <c r="BP16" s="118" t="str">
        <f t="shared" ca="1" si="20"/>
        <v/>
      </c>
      <c r="BQ16" s="118" t="str">
        <f t="shared" ca="1" si="20"/>
        <v/>
      </c>
      <c r="BR16" s="118" t="str">
        <f t="shared" ca="1" si="20"/>
        <v/>
      </c>
      <c r="BS16" s="118" t="str">
        <f t="shared" ca="1" si="20"/>
        <v/>
      </c>
      <c r="BT16" s="118" t="str">
        <f t="shared" ca="1" si="20"/>
        <v/>
      </c>
      <c r="BU16" s="118" t="str">
        <f t="shared" ca="1" si="20"/>
        <v/>
      </c>
      <c r="BV16" s="118" t="str">
        <f t="shared" ca="1" si="20"/>
        <v/>
      </c>
      <c r="BW16" s="118" t="str">
        <f t="shared" ca="1" si="20"/>
        <v/>
      </c>
      <c r="BX16" s="118" t="str">
        <f t="shared" ca="1" si="20"/>
        <v/>
      </c>
      <c r="BY16" s="118" t="str">
        <f t="shared" ca="1" si="20"/>
        <v/>
      </c>
      <c r="BZ16" s="118" t="str">
        <f t="shared" ca="1" si="20"/>
        <v/>
      </c>
      <c r="CA16" s="118" t="str">
        <f t="shared" ca="1" si="20"/>
        <v/>
      </c>
      <c r="CB16" s="118" t="str">
        <f t="shared" ca="1" si="20"/>
        <v/>
      </c>
      <c r="CC16" s="118" t="str">
        <f t="shared" ca="1" si="20"/>
        <v/>
      </c>
      <c r="CD16" s="118" t="str">
        <f t="shared" ca="1" si="20"/>
        <v/>
      </c>
      <c r="CE16" s="118" t="str">
        <f t="shared" ca="1" si="20"/>
        <v/>
      </c>
      <c r="CF16" s="118" t="str">
        <f t="shared" ca="1" si="20"/>
        <v/>
      </c>
      <c r="CG16" s="118" t="str">
        <f t="shared" ca="1" si="20"/>
        <v/>
      </c>
      <c r="CH16" s="118" t="str">
        <f t="shared" ca="1" si="20"/>
        <v/>
      </c>
      <c r="CI16" s="118" t="str">
        <f t="shared" ca="1" si="20"/>
        <v/>
      </c>
      <c r="CJ16" s="118" t="str">
        <f t="shared" ca="1" si="20"/>
        <v/>
      </c>
      <c r="CK16" s="118" t="str">
        <f t="shared" ca="1" si="20"/>
        <v/>
      </c>
      <c r="CL16" s="118" t="str">
        <f t="shared" ca="1" si="20"/>
        <v/>
      </c>
      <c r="CM16" s="118" t="str">
        <f t="shared" ca="1" si="20"/>
        <v/>
      </c>
      <c r="CN16" s="118" t="str">
        <f t="shared" ca="1" si="20"/>
        <v/>
      </c>
      <c r="CO16" s="118" t="str">
        <f t="shared" ca="1" si="20"/>
        <v/>
      </c>
      <c r="CP16" s="118" t="str">
        <f t="shared" ca="1" si="20"/>
        <v/>
      </c>
      <c r="CQ16" s="118" t="str">
        <f t="shared" ca="1" si="20"/>
        <v/>
      </c>
      <c r="CR16" s="118" t="str">
        <f t="shared" ca="1" si="20"/>
        <v/>
      </c>
      <c r="CS16" s="118" t="str">
        <f t="shared" ca="1" si="20"/>
        <v/>
      </c>
    </row>
    <row r="17" spans="1:97" ht="15" customHeight="1" x14ac:dyDescent="0.25">
      <c r="A17" s="497" t="s">
        <v>207</v>
      </c>
      <c r="B17" s="135" t="str">
        <f t="shared" ca="1" si="10"/>
        <v/>
      </c>
      <c r="C17" s="135" t="str">
        <f t="shared" ca="1" si="5"/>
        <v/>
      </c>
      <c r="D17" s="135" t="str">
        <f t="shared" ca="1" si="5"/>
        <v/>
      </c>
      <c r="E17" s="135" t="str">
        <f t="shared" ca="1" si="5"/>
        <v/>
      </c>
      <c r="F17" s="135" t="str">
        <f t="shared" ca="1" si="5"/>
        <v/>
      </c>
      <c r="G17" s="135" t="str">
        <f t="shared" ca="1" si="5"/>
        <v/>
      </c>
      <c r="H17" s="135" t="str">
        <f t="shared" ca="1" si="5"/>
        <v/>
      </c>
      <c r="I17" s="500"/>
      <c r="J17" s="135" t="str">
        <f t="shared" ca="1" si="11"/>
        <v/>
      </c>
      <c r="K17" s="135" t="str">
        <f t="shared" ca="1" si="6"/>
        <v/>
      </c>
      <c r="L17" s="135" t="str">
        <f t="shared" ca="1" si="6"/>
        <v/>
      </c>
      <c r="M17" s="135" t="str">
        <f t="shared" ca="1" si="6"/>
        <v/>
      </c>
      <c r="N17" s="135" t="str">
        <f t="shared" ca="1" si="6"/>
        <v/>
      </c>
      <c r="O17" s="135" t="str">
        <f t="shared" ca="1" si="6"/>
        <v/>
      </c>
      <c r="P17" s="135" t="str">
        <f t="shared" ca="1" si="6"/>
        <v/>
      </c>
      <c r="Q17" s="500"/>
      <c r="R17" s="135" t="str">
        <f t="shared" ca="1" si="12"/>
        <v/>
      </c>
      <c r="S17" s="135" t="str">
        <f t="shared" ca="1" si="7"/>
        <v/>
      </c>
      <c r="T17" s="135" t="str">
        <f t="shared" ca="1" si="7"/>
        <v/>
      </c>
      <c r="U17" s="135" t="str">
        <f t="shared" ca="1" si="7"/>
        <v/>
      </c>
      <c r="V17" s="135" t="str">
        <f t="shared" ca="1" si="7"/>
        <v/>
      </c>
      <c r="W17" s="135" t="str">
        <f t="shared" ca="1" si="7"/>
        <v/>
      </c>
      <c r="X17" s="500"/>
      <c r="Y17" s="135" t="str">
        <f t="shared" ca="1" si="13"/>
        <v/>
      </c>
      <c r="Z17" s="135" t="str">
        <f t="shared" ca="1" si="8"/>
        <v/>
      </c>
      <c r="AA17" s="135" t="str">
        <f t="shared" ca="1" si="8"/>
        <v/>
      </c>
      <c r="AB17" s="135" t="str">
        <f t="shared" ca="1" si="8"/>
        <v/>
      </c>
      <c r="AC17" s="135" t="str">
        <f t="shared" ca="1" si="8"/>
        <v/>
      </c>
      <c r="AD17" s="135" t="str">
        <f t="shared" ca="1" si="8"/>
        <v/>
      </c>
      <c r="AE17" s="135" t="str">
        <f t="shared" ca="1" si="8"/>
        <v/>
      </c>
      <c r="AF17" s="500"/>
      <c r="AG17" s="135" t="str">
        <f t="shared" ca="1" si="14"/>
        <v/>
      </c>
      <c r="AH17" s="135" t="str">
        <f t="shared" ca="1" si="9"/>
        <v/>
      </c>
      <c r="AI17" s="135" t="str">
        <f t="shared" ca="1" si="9"/>
        <v/>
      </c>
      <c r="AJ17" s="135" t="str">
        <f t="shared" ca="1" si="9"/>
        <v/>
      </c>
      <c r="AK17" s="135" t="str">
        <f t="shared" ca="1" si="9"/>
        <v/>
      </c>
      <c r="AL17" s="135" t="str">
        <f t="shared" ca="1" si="9"/>
        <v/>
      </c>
      <c r="AM17" s="135" t="str">
        <f t="shared" ca="1" si="9"/>
        <v/>
      </c>
      <c r="AN17" s="135" t="str">
        <f t="shared" ca="1" si="9"/>
        <v/>
      </c>
      <c r="AO17" s="135" t="str">
        <f t="shared" ca="1" si="9"/>
        <v/>
      </c>
      <c r="AV17" s="60">
        <f>'Répartition des EC 6 Périodes'!$BB$30</f>
        <v>0</v>
      </c>
      <c r="AX17" s="60" t="str">
        <f>IF('Répartition des EC 6 Périodes'!$BC$30&lt;&gt;0,AV17+'Répartition des EC 6 Périodes'!$BC$30,"")</f>
        <v/>
      </c>
      <c r="AZ17" s="60" t="str">
        <f>IF('Répartition des EC 6 Périodes'!$BD$30&lt;&gt;0,AX17+'Répartition des EC 6 Périodes'!$BD$30,"")</f>
        <v/>
      </c>
      <c r="BA17" s="60"/>
      <c r="BB17" s="60" t="str">
        <f>IF('Répartition des EC 6 Périodes'!$BE$30&lt;&gt;0,AZ17+'Répartition des EC 6 Périodes'!$BE$30,"")</f>
        <v/>
      </c>
      <c r="BC17" s="60"/>
      <c r="BD17" s="60" t="str">
        <f>IF('Répartition des EC 6 Périodes'!$BF$30&lt;&gt;0,BB17+'Répartition des EC 6 Périodes'!$BF$30,"")</f>
        <v/>
      </c>
      <c r="BE17" s="60"/>
      <c r="BF17" s="60" t="str">
        <f>IF('Répartition des EC 6 Périodes'!$BG$30&lt;&gt;0,BD17+'Répartition des EC 6 Périodes'!$BG$30,"")</f>
        <v/>
      </c>
      <c r="BJ17" s="118" t="str">
        <f t="shared" ca="1" si="21"/>
        <v/>
      </c>
      <c r="BK17" s="118" t="str">
        <f t="shared" ca="1" si="20"/>
        <v/>
      </c>
      <c r="BL17" s="118" t="str">
        <f t="shared" ca="1" si="20"/>
        <v/>
      </c>
      <c r="BM17" s="118" t="str">
        <f t="shared" ca="1" si="20"/>
        <v/>
      </c>
      <c r="BN17" s="118" t="str">
        <f t="shared" ca="1" si="20"/>
        <v/>
      </c>
      <c r="BO17" s="118" t="str">
        <f t="shared" ca="1" si="20"/>
        <v/>
      </c>
      <c r="BP17" s="118" t="str">
        <f t="shared" ca="1" si="20"/>
        <v/>
      </c>
      <c r="BQ17" s="118" t="str">
        <f t="shared" ca="1" si="20"/>
        <v/>
      </c>
      <c r="BR17" s="118" t="str">
        <f t="shared" ca="1" si="20"/>
        <v/>
      </c>
      <c r="BS17" s="118" t="str">
        <f t="shared" ca="1" si="20"/>
        <v/>
      </c>
      <c r="BT17" s="118" t="str">
        <f t="shared" ca="1" si="20"/>
        <v/>
      </c>
      <c r="BU17" s="118" t="str">
        <f t="shared" ca="1" si="20"/>
        <v/>
      </c>
      <c r="BV17" s="118" t="str">
        <f t="shared" ca="1" si="20"/>
        <v/>
      </c>
      <c r="BW17" s="118" t="str">
        <f t="shared" ca="1" si="20"/>
        <v/>
      </c>
      <c r="BX17" s="118" t="str">
        <f t="shared" ca="1" si="20"/>
        <v/>
      </c>
      <c r="BY17" s="118" t="str">
        <f t="shared" ca="1" si="20"/>
        <v/>
      </c>
      <c r="BZ17" s="118" t="str">
        <f t="shared" ca="1" si="20"/>
        <v/>
      </c>
      <c r="CA17" s="118" t="str">
        <f t="shared" ca="1" si="20"/>
        <v/>
      </c>
      <c r="CB17" s="118" t="str">
        <f t="shared" ca="1" si="20"/>
        <v/>
      </c>
      <c r="CC17" s="118" t="str">
        <f t="shared" ca="1" si="20"/>
        <v/>
      </c>
      <c r="CD17" s="118" t="str">
        <f t="shared" ca="1" si="20"/>
        <v/>
      </c>
      <c r="CE17" s="118" t="str">
        <f t="shared" ca="1" si="20"/>
        <v/>
      </c>
      <c r="CF17" s="118" t="str">
        <f t="shared" ca="1" si="20"/>
        <v/>
      </c>
      <c r="CG17" s="118" t="str">
        <f t="shared" ca="1" si="20"/>
        <v/>
      </c>
      <c r="CH17" s="118" t="str">
        <f t="shared" ca="1" si="20"/>
        <v/>
      </c>
      <c r="CI17" s="118" t="str">
        <f t="shared" ca="1" si="20"/>
        <v/>
      </c>
      <c r="CJ17" s="118" t="str">
        <f t="shared" ca="1" si="20"/>
        <v/>
      </c>
      <c r="CK17" s="118" t="str">
        <f t="shared" ca="1" si="20"/>
        <v/>
      </c>
      <c r="CL17" s="118" t="str">
        <f t="shared" ca="1" si="20"/>
        <v/>
      </c>
      <c r="CM17" s="118" t="str">
        <f t="shared" ca="1" si="20"/>
        <v/>
      </c>
      <c r="CN17" s="118" t="str">
        <f t="shared" ca="1" si="20"/>
        <v/>
      </c>
      <c r="CO17" s="118" t="str">
        <f t="shared" ca="1" si="20"/>
        <v/>
      </c>
      <c r="CP17" s="118" t="str">
        <f t="shared" ca="1" si="20"/>
        <v/>
      </c>
      <c r="CQ17" s="118" t="str">
        <f t="shared" ca="1" si="20"/>
        <v/>
      </c>
      <c r="CR17" s="118" t="str">
        <f t="shared" ca="1" si="20"/>
        <v/>
      </c>
      <c r="CS17" s="118" t="str">
        <f t="shared" ca="1" si="20"/>
        <v/>
      </c>
    </row>
    <row r="18" spans="1:97" ht="15" customHeight="1" x14ac:dyDescent="0.25">
      <c r="A18" s="498"/>
      <c r="B18" s="135" t="str">
        <f t="shared" ca="1" si="10"/>
        <v/>
      </c>
      <c r="C18" s="135" t="str">
        <f t="shared" ca="1" si="5"/>
        <v/>
      </c>
      <c r="D18" s="135" t="str">
        <f t="shared" ca="1" si="5"/>
        <v/>
      </c>
      <c r="E18" s="135" t="str">
        <f t="shared" ca="1" si="5"/>
        <v/>
      </c>
      <c r="F18" s="135" t="str">
        <f t="shared" ca="1" si="5"/>
        <v/>
      </c>
      <c r="G18" s="135" t="str">
        <f t="shared" ca="1" si="5"/>
        <v/>
      </c>
      <c r="H18" s="135" t="str">
        <f t="shared" ca="1" si="5"/>
        <v/>
      </c>
      <c r="I18" s="500"/>
      <c r="J18" s="135" t="str">
        <f t="shared" ca="1" si="11"/>
        <v/>
      </c>
      <c r="K18" s="135" t="str">
        <f t="shared" ca="1" si="6"/>
        <v/>
      </c>
      <c r="L18" s="135" t="str">
        <f t="shared" ca="1" si="6"/>
        <v/>
      </c>
      <c r="M18" s="135" t="str">
        <f t="shared" ca="1" si="6"/>
        <v/>
      </c>
      <c r="N18" s="135" t="str">
        <f t="shared" ca="1" si="6"/>
        <v/>
      </c>
      <c r="O18" s="135" t="str">
        <f t="shared" ca="1" si="6"/>
        <v/>
      </c>
      <c r="P18" s="135" t="str">
        <f t="shared" ca="1" si="6"/>
        <v/>
      </c>
      <c r="Q18" s="500"/>
      <c r="R18" s="135" t="str">
        <f t="shared" ca="1" si="12"/>
        <v/>
      </c>
      <c r="S18" s="135" t="str">
        <f t="shared" ca="1" si="7"/>
        <v/>
      </c>
      <c r="T18" s="135" t="str">
        <f t="shared" ca="1" si="7"/>
        <v/>
      </c>
      <c r="U18" s="135" t="str">
        <f t="shared" ca="1" si="7"/>
        <v/>
      </c>
      <c r="V18" s="135" t="str">
        <f t="shared" ca="1" si="7"/>
        <v/>
      </c>
      <c r="W18" s="135" t="str">
        <f t="shared" ca="1" si="7"/>
        <v/>
      </c>
      <c r="X18" s="500"/>
      <c r="Y18" s="135" t="str">
        <f t="shared" ca="1" si="13"/>
        <v/>
      </c>
      <c r="Z18" s="135" t="str">
        <f t="shared" ca="1" si="8"/>
        <v/>
      </c>
      <c r="AA18" s="135" t="str">
        <f t="shared" ca="1" si="8"/>
        <v/>
      </c>
      <c r="AB18" s="135" t="str">
        <f t="shared" ca="1" si="8"/>
        <v/>
      </c>
      <c r="AC18" s="135" t="str">
        <f t="shared" ca="1" si="8"/>
        <v/>
      </c>
      <c r="AD18" s="135" t="str">
        <f t="shared" ca="1" si="8"/>
        <v/>
      </c>
      <c r="AE18" s="135" t="str">
        <f t="shared" ca="1" si="8"/>
        <v/>
      </c>
      <c r="AF18" s="500"/>
      <c r="AG18" s="135" t="str">
        <f t="shared" ca="1" si="14"/>
        <v/>
      </c>
      <c r="AH18" s="135" t="str">
        <f t="shared" ca="1" si="9"/>
        <v/>
      </c>
      <c r="AI18" s="135" t="str">
        <f t="shared" ca="1" si="9"/>
        <v/>
      </c>
      <c r="AJ18" s="135" t="str">
        <f t="shared" ca="1" si="9"/>
        <v/>
      </c>
      <c r="AK18" s="135" t="str">
        <f t="shared" ca="1" si="9"/>
        <v/>
      </c>
      <c r="AL18" s="135" t="str">
        <f t="shared" ca="1" si="9"/>
        <v/>
      </c>
      <c r="AM18" s="135" t="str">
        <f t="shared" ca="1" si="9"/>
        <v/>
      </c>
      <c r="AN18" s="135" t="str">
        <f t="shared" ca="1" si="9"/>
        <v/>
      </c>
      <c r="AO18" s="135" t="str">
        <f t="shared" ca="1" si="9"/>
        <v/>
      </c>
      <c r="AU18" s="59">
        <f>'Répartition des EC 6 Périodes'!$BH$30*2</f>
        <v>2</v>
      </c>
      <c r="AV18" s="60" t="str">
        <f>IF(AND(AV17&lt;&gt;0,AU18&lt;&gt;0),'Répartition des EC 6 Périodes'!$BN$30,"")</f>
        <v/>
      </c>
      <c r="AW18" s="59">
        <f>'Répartition des EC 6 Périodes'!$BI$30*2</f>
        <v>2</v>
      </c>
      <c r="AX18" s="60">
        <f>IF(AND(AX17&lt;&gt;0,AW18&lt;&gt;0),'Répartition des EC 6 Périodes'!$BO$30,"")</f>
        <v>0</v>
      </c>
      <c r="AY18" s="59">
        <f>'Répartition des EC 6 Périodes'!$BJ$30*2</f>
        <v>2</v>
      </c>
      <c r="AZ18" s="60">
        <f>IF(AND(AZ17&lt;&gt;0,AY18&lt;&gt;0),'Répartition des EC 6 Périodes'!$BP$30,"")</f>
        <v>0</v>
      </c>
      <c r="BA18" s="59">
        <f>'Répartition des EC 6 Périodes'!$BK$30*2</f>
        <v>2</v>
      </c>
      <c r="BB18" s="60">
        <f>IF(AND(BB17&lt;&gt;0,BA18&lt;&gt;0),'Répartition des EC 6 Périodes'!$BQ$30,"")</f>
        <v>0</v>
      </c>
      <c r="BC18" s="59">
        <f>'Répartition des EC 6 Périodes'!$BL$30*2</f>
        <v>2</v>
      </c>
      <c r="BD18" s="60">
        <f>IF(AND(BD17&lt;&gt;0,BC18&lt;&gt;0),'Répartition des EC 6 Périodes'!$BR$30,"")</f>
        <v>0</v>
      </c>
      <c r="BE18" s="59">
        <f>'Répartition des EC 6 Périodes'!$BM$30*2</f>
        <v>2</v>
      </c>
      <c r="BF18" s="60">
        <f>IF(AND(BF17&lt;&gt;0,BE18&lt;&gt;0),'Répartition des EC 6 Périodes'!$BS$30,"")</f>
        <v>0</v>
      </c>
      <c r="BJ18" s="118" t="str">
        <f t="shared" ca="1" si="21"/>
        <v/>
      </c>
      <c r="BK18" s="118" t="str">
        <f t="shared" ca="1" si="20"/>
        <v/>
      </c>
      <c r="BL18" s="118" t="str">
        <f t="shared" ca="1" si="20"/>
        <v/>
      </c>
      <c r="BM18" s="118" t="str">
        <f t="shared" ca="1" si="20"/>
        <v/>
      </c>
      <c r="BN18" s="118" t="str">
        <f t="shared" ca="1" si="20"/>
        <v/>
      </c>
      <c r="BO18" s="118" t="str">
        <f t="shared" ca="1" si="20"/>
        <v/>
      </c>
      <c r="BP18" s="118" t="str">
        <f t="shared" ca="1" si="20"/>
        <v/>
      </c>
      <c r="BQ18" s="118" t="str">
        <f t="shared" ca="1" si="20"/>
        <v/>
      </c>
      <c r="BR18" s="118" t="str">
        <f t="shared" ca="1" si="20"/>
        <v/>
      </c>
      <c r="BS18" s="118" t="str">
        <f t="shared" ca="1" si="20"/>
        <v/>
      </c>
      <c r="BT18" s="118" t="str">
        <f t="shared" ca="1" si="20"/>
        <v/>
      </c>
      <c r="BU18" s="118" t="str">
        <f t="shared" ca="1" si="20"/>
        <v/>
      </c>
      <c r="BV18" s="118" t="str">
        <f t="shared" ca="1" si="20"/>
        <v/>
      </c>
      <c r="BW18" s="118" t="str">
        <f t="shared" ca="1" si="20"/>
        <v/>
      </c>
      <c r="BX18" s="118" t="str">
        <f t="shared" ca="1" si="20"/>
        <v/>
      </c>
      <c r="BY18" s="118" t="str">
        <f t="shared" ca="1" si="20"/>
        <v/>
      </c>
      <c r="BZ18" s="118" t="str">
        <f t="shared" ca="1" si="20"/>
        <v/>
      </c>
      <c r="CA18" s="118" t="str">
        <f t="shared" ca="1" si="20"/>
        <v/>
      </c>
      <c r="CB18" s="118" t="str">
        <f t="shared" ca="1" si="20"/>
        <v/>
      </c>
      <c r="CC18" s="118" t="str">
        <f t="shared" ca="1" si="20"/>
        <v/>
      </c>
      <c r="CD18" s="118" t="str">
        <f t="shared" ca="1" si="20"/>
        <v/>
      </c>
      <c r="CE18" s="118" t="str">
        <f t="shared" ca="1" si="20"/>
        <v/>
      </c>
      <c r="CF18" s="118" t="str">
        <f t="shared" ca="1" si="20"/>
        <v/>
      </c>
      <c r="CG18" s="118" t="str">
        <f t="shared" ca="1" si="20"/>
        <v/>
      </c>
      <c r="CH18" s="118" t="str">
        <f t="shared" ca="1" si="20"/>
        <v/>
      </c>
      <c r="CI18" s="118" t="str">
        <f t="shared" ca="1" si="20"/>
        <v/>
      </c>
      <c r="CJ18" s="118" t="str">
        <f t="shared" ca="1" si="20"/>
        <v/>
      </c>
      <c r="CK18" s="118" t="str">
        <f t="shared" ca="1" si="20"/>
        <v/>
      </c>
      <c r="CL18" s="118" t="str">
        <f t="shared" ca="1" si="20"/>
        <v/>
      </c>
      <c r="CM18" s="118" t="str">
        <f t="shared" ca="1" si="20"/>
        <v/>
      </c>
      <c r="CN18" s="118" t="str">
        <f t="shared" ca="1" si="20"/>
        <v/>
      </c>
      <c r="CO18" s="118" t="str">
        <f t="shared" ca="1" si="20"/>
        <v/>
      </c>
      <c r="CP18" s="118" t="str">
        <f t="shared" ca="1" si="20"/>
        <v/>
      </c>
      <c r="CQ18" s="118" t="str">
        <f t="shared" ca="1" si="20"/>
        <v/>
      </c>
      <c r="CR18" s="118" t="str">
        <f t="shared" ca="1" si="20"/>
        <v/>
      </c>
      <c r="CS18" s="118" t="str">
        <f t="shared" ca="1" si="20"/>
        <v/>
      </c>
    </row>
    <row r="19" spans="1:97" ht="15" customHeight="1" x14ac:dyDescent="0.25">
      <c r="A19" s="497" t="s">
        <v>208</v>
      </c>
      <c r="B19" s="135" t="str">
        <f t="shared" ca="1" si="10"/>
        <v/>
      </c>
      <c r="C19" s="135" t="str">
        <f t="shared" ca="1" si="5"/>
        <v/>
      </c>
      <c r="D19" s="135" t="str">
        <f t="shared" ca="1" si="5"/>
        <v/>
      </c>
      <c r="E19" s="135" t="str">
        <f t="shared" ca="1" si="5"/>
        <v/>
      </c>
      <c r="F19" s="135" t="str">
        <f t="shared" ca="1" si="5"/>
        <v/>
      </c>
      <c r="G19" s="135" t="str">
        <f t="shared" ca="1" si="5"/>
        <v/>
      </c>
      <c r="H19" s="135" t="str">
        <f t="shared" ca="1" si="5"/>
        <v/>
      </c>
      <c r="I19" s="500"/>
      <c r="J19" s="135" t="str">
        <f t="shared" ca="1" si="11"/>
        <v/>
      </c>
      <c r="K19" s="135" t="str">
        <f t="shared" ca="1" si="6"/>
        <v/>
      </c>
      <c r="L19" s="135" t="str">
        <f t="shared" ca="1" si="6"/>
        <v/>
      </c>
      <c r="M19" s="135" t="str">
        <f t="shared" ca="1" si="6"/>
        <v/>
      </c>
      <c r="N19" s="135" t="str">
        <f t="shared" ca="1" si="6"/>
        <v/>
      </c>
      <c r="O19" s="135" t="str">
        <f t="shared" ca="1" si="6"/>
        <v/>
      </c>
      <c r="P19" s="135" t="str">
        <f t="shared" ca="1" si="6"/>
        <v/>
      </c>
      <c r="Q19" s="500"/>
      <c r="R19" s="135" t="str">
        <f t="shared" ca="1" si="12"/>
        <v/>
      </c>
      <c r="S19" s="135" t="str">
        <f t="shared" ca="1" si="7"/>
        <v/>
      </c>
      <c r="T19" s="135" t="str">
        <f t="shared" ca="1" si="7"/>
        <v/>
      </c>
      <c r="U19" s="135" t="str">
        <f t="shared" ca="1" si="7"/>
        <v/>
      </c>
      <c r="V19" s="135" t="str">
        <f t="shared" ca="1" si="7"/>
        <v/>
      </c>
      <c r="W19" s="135" t="str">
        <f t="shared" ca="1" si="7"/>
        <v/>
      </c>
      <c r="X19" s="500"/>
      <c r="Y19" s="135" t="str">
        <f t="shared" ca="1" si="13"/>
        <v/>
      </c>
      <c r="Z19" s="135" t="str">
        <f t="shared" ca="1" si="8"/>
        <v/>
      </c>
      <c r="AA19" s="135" t="str">
        <f t="shared" ca="1" si="8"/>
        <v/>
      </c>
      <c r="AB19" s="135" t="str">
        <f t="shared" ca="1" si="8"/>
        <v/>
      </c>
      <c r="AC19" s="135" t="str">
        <f t="shared" ca="1" si="8"/>
        <v/>
      </c>
      <c r="AD19" s="135" t="str">
        <f t="shared" ca="1" si="8"/>
        <v/>
      </c>
      <c r="AE19" s="135" t="str">
        <f t="shared" ca="1" si="8"/>
        <v/>
      </c>
      <c r="AF19" s="500"/>
      <c r="AG19" s="135" t="str">
        <f t="shared" ca="1" si="14"/>
        <v/>
      </c>
      <c r="AH19" s="135" t="str">
        <f t="shared" ca="1" si="9"/>
        <v/>
      </c>
      <c r="AI19" s="135" t="str">
        <f t="shared" ca="1" si="9"/>
        <v/>
      </c>
      <c r="AJ19" s="135" t="str">
        <f t="shared" ca="1" si="9"/>
        <v/>
      </c>
      <c r="AK19" s="135" t="str">
        <f t="shared" ca="1" si="9"/>
        <v/>
      </c>
      <c r="AL19" s="135" t="str">
        <f t="shared" ca="1" si="9"/>
        <v/>
      </c>
      <c r="AM19" s="135" t="str">
        <f t="shared" ca="1" si="9"/>
        <v/>
      </c>
      <c r="AN19" s="135" t="str">
        <f t="shared" ca="1" si="9"/>
        <v/>
      </c>
      <c r="AO19" s="135" t="str">
        <f t="shared" ca="1" si="9"/>
        <v/>
      </c>
      <c r="AZ19" s="60"/>
      <c r="BA19" s="60"/>
      <c r="BB19" s="60"/>
      <c r="BC19" s="60"/>
      <c r="BD19" s="60"/>
      <c r="BE19" s="60"/>
      <c r="BF19" s="60"/>
      <c r="BJ19" s="118" t="str">
        <f t="shared" ca="1" si="21"/>
        <v/>
      </c>
      <c r="BK19" s="118" t="str">
        <f t="shared" ca="1" si="20"/>
        <v/>
      </c>
      <c r="BL19" s="118" t="str">
        <f t="shared" ca="1" si="20"/>
        <v/>
      </c>
      <c r="BM19" s="118" t="str">
        <f t="shared" ca="1" si="20"/>
        <v/>
      </c>
      <c r="BN19" s="118" t="str">
        <f t="shared" ca="1" si="20"/>
        <v/>
      </c>
      <c r="BO19" s="118" t="str">
        <f t="shared" ca="1" si="20"/>
        <v/>
      </c>
      <c r="BP19" s="118" t="str">
        <f t="shared" ca="1" si="20"/>
        <v/>
      </c>
      <c r="BQ19" s="118" t="str">
        <f t="shared" ca="1" si="20"/>
        <v/>
      </c>
      <c r="BR19" s="118" t="str">
        <f t="shared" ca="1" si="20"/>
        <v/>
      </c>
      <c r="BS19" s="118" t="str">
        <f t="shared" ca="1" si="20"/>
        <v/>
      </c>
      <c r="BT19" s="118" t="str">
        <f t="shared" ca="1" si="20"/>
        <v/>
      </c>
      <c r="BU19" s="118" t="str">
        <f t="shared" ca="1" si="20"/>
        <v/>
      </c>
      <c r="BV19" s="118" t="str">
        <f t="shared" ca="1" si="20"/>
        <v/>
      </c>
      <c r="BW19" s="118" t="str">
        <f t="shared" ca="1" si="20"/>
        <v/>
      </c>
      <c r="BX19" s="118" t="str">
        <f t="shared" ca="1" si="20"/>
        <v/>
      </c>
      <c r="BY19" s="118" t="str">
        <f t="shared" ca="1" si="20"/>
        <v/>
      </c>
      <c r="BZ19" s="118" t="str">
        <f t="shared" ca="1" si="20"/>
        <v/>
      </c>
      <c r="CA19" s="118" t="str">
        <f t="shared" ca="1" si="20"/>
        <v/>
      </c>
      <c r="CB19" s="118" t="str">
        <f t="shared" ca="1" si="20"/>
        <v/>
      </c>
      <c r="CC19" s="118" t="str">
        <f t="shared" ca="1" si="20"/>
        <v/>
      </c>
      <c r="CD19" s="118" t="str">
        <f t="shared" ca="1" si="20"/>
        <v/>
      </c>
      <c r="CE19" s="118" t="str">
        <f t="shared" ca="1" si="20"/>
        <v/>
      </c>
      <c r="CF19" s="118" t="str">
        <f t="shared" ca="1" si="20"/>
        <v/>
      </c>
      <c r="CG19" s="118" t="str">
        <f t="shared" ca="1" si="20"/>
        <v/>
      </c>
      <c r="CH19" s="118" t="str">
        <f t="shared" ca="1" si="20"/>
        <v/>
      </c>
      <c r="CI19" s="118" t="str">
        <f t="shared" ca="1" si="20"/>
        <v/>
      </c>
      <c r="CJ19" s="118" t="str">
        <f t="shared" ca="1" si="20"/>
        <v/>
      </c>
      <c r="CK19" s="118" t="str">
        <f t="shared" ca="1" si="20"/>
        <v/>
      </c>
      <c r="CL19" s="118" t="str">
        <f t="shared" ca="1" si="20"/>
        <v/>
      </c>
      <c r="CM19" s="118" t="str">
        <f t="shared" ca="1" si="20"/>
        <v/>
      </c>
      <c r="CN19" s="118" t="str">
        <f t="shared" ca="1" si="20"/>
        <v/>
      </c>
      <c r="CO19" s="118" t="str">
        <f t="shared" ca="1" si="20"/>
        <v/>
      </c>
      <c r="CP19" s="118" t="str">
        <f t="shared" ca="1" si="20"/>
        <v/>
      </c>
      <c r="CQ19" s="118" t="str">
        <f t="shared" ca="1" si="20"/>
        <v/>
      </c>
      <c r="CR19" s="118" t="str">
        <f t="shared" ca="1" si="20"/>
        <v/>
      </c>
      <c r="CS19" s="118" t="str">
        <f t="shared" ca="1" si="20"/>
        <v/>
      </c>
    </row>
    <row r="20" spans="1:97" ht="15" customHeight="1" x14ac:dyDescent="0.25">
      <c r="A20" s="498"/>
      <c r="B20" s="135" t="str">
        <f t="shared" ca="1" si="10"/>
        <v/>
      </c>
      <c r="C20" s="135" t="str">
        <f t="shared" ca="1" si="10"/>
        <v/>
      </c>
      <c r="D20" s="135" t="str">
        <f t="shared" ca="1" si="10"/>
        <v/>
      </c>
      <c r="E20" s="135" t="str">
        <f t="shared" ca="1" si="10"/>
        <v/>
      </c>
      <c r="F20" s="135" t="str">
        <f t="shared" ca="1" si="10"/>
        <v/>
      </c>
      <c r="G20" s="135" t="str">
        <f t="shared" ca="1" si="10"/>
        <v/>
      </c>
      <c r="H20" s="135" t="str">
        <f t="shared" ca="1" si="10"/>
        <v/>
      </c>
      <c r="I20" s="500"/>
      <c r="J20" s="135" t="str">
        <f t="shared" ca="1" si="11"/>
        <v/>
      </c>
      <c r="K20" s="135" t="str">
        <f t="shared" ca="1" si="11"/>
        <v/>
      </c>
      <c r="L20" s="135" t="str">
        <f t="shared" ca="1" si="11"/>
        <v/>
      </c>
      <c r="M20" s="135" t="str">
        <f t="shared" ca="1" si="11"/>
        <v/>
      </c>
      <c r="N20" s="135" t="str">
        <f t="shared" ca="1" si="11"/>
        <v/>
      </c>
      <c r="O20" s="135" t="str">
        <f t="shared" ca="1" si="11"/>
        <v/>
      </c>
      <c r="P20" s="135" t="str">
        <f t="shared" ca="1" si="11"/>
        <v/>
      </c>
      <c r="Q20" s="500"/>
      <c r="R20" s="135" t="str">
        <f t="shared" ca="1" si="12"/>
        <v/>
      </c>
      <c r="S20" s="135" t="str">
        <f t="shared" ca="1" si="12"/>
        <v/>
      </c>
      <c r="T20" s="135" t="str">
        <f t="shared" ca="1" si="12"/>
        <v/>
      </c>
      <c r="U20" s="135" t="str">
        <f t="shared" ca="1" si="12"/>
        <v/>
      </c>
      <c r="V20" s="135" t="str">
        <f t="shared" ca="1" si="12"/>
        <v/>
      </c>
      <c r="W20" s="135" t="str">
        <f t="shared" ca="1" si="12"/>
        <v/>
      </c>
      <c r="X20" s="500"/>
      <c r="Y20" s="135" t="str">
        <f t="shared" ca="1" si="13"/>
        <v/>
      </c>
      <c r="Z20" s="135" t="str">
        <f t="shared" ca="1" si="13"/>
        <v/>
      </c>
      <c r="AA20" s="135" t="str">
        <f t="shared" ca="1" si="13"/>
        <v/>
      </c>
      <c r="AB20" s="135" t="str">
        <f t="shared" ca="1" si="13"/>
        <v/>
      </c>
      <c r="AC20" s="135" t="str">
        <f t="shared" ca="1" si="13"/>
        <v/>
      </c>
      <c r="AD20" s="135" t="str">
        <f t="shared" ca="1" si="13"/>
        <v/>
      </c>
      <c r="AE20" s="135" t="str">
        <f t="shared" ca="1" si="13"/>
        <v/>
      </c>
      <c r="AF20" s="500"/>
      <c r="AG20" s="135" t="str">
        <f t="shared" ca="1" si="14"/>
        <v/>
      </c>
      <c r="AH20" s="135" t="str">
        <f t="shared" ca="1" si="14"/>
        <v/>
      </c>
      <c r="AI20" s="135" t="str">
        <f t="shared" ca="1" si="14"/>
        <v/>
      </c>
      <c r="AJ20" s="135" t="str">
        <f t="shared" ca="1" si="14"/>
        <v/>
      </c>
      <c r="AK20" s="135" t="str">
        <f t="shared" ca="1" si="14"/>
        <v/>
      </c>
      <c r="AL20" s="135" t="str">
        <f t="shared" ca="1" si="14"/>
        <v/>
      </c>
      <c r="AM20" s="135" t="str">
        <f t="shared" ca="1" si="14"/>
        <v/>
      </c>
      <c r="AN20" s="135" t="str">
        <f t="shared" ca="1" si="14"/>
        <v/>
      </c>
      <c r="AO20" s="135" t="str">
        <f t="shared" ca="1" si="14"/>
        <v/>
      </c>
      <c r="AV20" s="60">
        <f>'Répartition des EC 6 Périodes'!$BB$31</f>
        <v>0</v>
      </c>
      <c r="AX20" s="60" t="str">
        <f>IF('Répartition des EC 6 Périodes'!$BC$31&lt;&gt;0,AV20+'Répartition des EC 6 Périodes'!$BC$31,"")</f>
        <v/>
      </c>
      <c r="AZ20" s="60" t="str">
        <f>IF('Répartition des EC 6 Périodes'!$BD$31&lt;&gt;0,AX20+'Répartition des EC 6 Périodes'!$BD$31,"")</f>
        <v/>
      </c>
      <c r="BA20" s="60"/>
      <c r="BB20" s="60" t="str">
        <f>IF('Répartition des EC 6 Périodes'!$BE$31&lt;&gt;0,AZ20+'Répartition des EC 6 Périodes'!$BE$31,"")</f>
        <v/>
      </c>
      <c r="BC20" s="60"/>
      <c r="BD20" s="60" t="str">
        <f>IF('Répartition des EC 6 Périodes'!$BF$31&lt;&gt;0,BB20+'Répartition des EC 6 Périodes'!$BF$31,"")</f>
        <v/>
      </c>
      <c r="BE20" s="60"/>
      <c r="BF20" s="60" t="str">
        <f>IF('Répartition des EC 6 Périodes'!$BG$31&lt;&gt;0,BD20+'Répartition des EC 6 Périodes'!$BG$31,"")</f>
        <v/>
      </c>
      <c r="BI20" s="115" t="s">
        <v>200</v>
      </c>
      <c r="BJ20" s="118" t="str">
        <f ca="1">IFERROR(LEFT(INDIRECT("l(-5)c"&amp;TEXT(46+2*BJ10,"##"),FALSE)&amp;"        ",8),"")</f>
        <v xml:space="preserve">        </v>
      </c>
      <c r="BK20" s="118" t="str">
        <f t="shared" ref="BK20:CS20" ca="1" si="22">IFERROR(LEFT(INDIRECT("l(-5)c"&amp;TEXT(46+2*BK10,"##"),FALSE)&amp;"        ",8),"")</f>
        <v xml:space="preserve">        </v>
      </c>
      <c r="BL20" s="118" t="str">
        <f t="shared" ca="1" si="22"/>
        <v xml:space="preserve">        </v>
      </c>
      <c r="BM20" s="118" t="str">
        <f t="shared" ca="1" si="22"/>
        <v xml:space="preserve">        </v>
      </c>
      <c r="BN20" s="118" t="str">
        <f t="shared" ca="1" si="22"/>
        <v xml:space="preserve">        </v>
      </c>
      <c r="BO20" s="118" t="str">
        <f t="shared" ca="1" si="22"/>
        <v xml:space="preserve">        </v>
      </c>
      <c r="BP20" s="118" t="str">
        <f t="shared" ca="1" si="22"/>
        <v xml:space="preserve">        </v>
      </c>
      <c r="BQ20" s="118" t="str">
        <f t="shared" ca="1" si="22"/>
        <v xml:space="preserve">        </v>
      </c>
      <c r="BR20" s="118" t="str">
        <f t="shared" ca="1" si="22"/>
        <v xml:space="preserve">        </v>
      </c>
      <c r="BS20" s="118" t="str">
        <f t="shared" ca="1" si="22"/>
        <v xml:space="preserve">        </v>
      </c>
      <c r="BT20" s="118" t="str">
        <f t="shared" ca="1" si="22"/>
        <v xml:space="preserve">        </v>
      </c>
      <c r="BU20" s="118" t="str">
        <f t="shared" ca="1" si="22"/>
        <v xml:space="preserve">        </v>
      </c>
      <c r="BV20" s="118" t="str">
        <f t="shared" ca="1" si="22"/>
        <v xml:space="preserve">        </v>
      </c>
      <c r="BW20" s="118" t="str">
        <f t="shared" ca="1" si="22"/>
        <v xml:space="preserve">        </v>
      </c>
      <c r="BX20" s="118" t="str">
        <f t="shared" ca="1" si="22"/>
        <v xml:space="preserve">        </v>
      </c>
      <c r="BY20" s="118" t="str">
        <f t="shared" ca="1" si="22"/>
        <v xml:space="preserve">        </v>
      </c>
      <c r="BZ20" s="118" t="str">
        <f t="shared" ca="1" si="22"/>
        <v xml:space="preserve">        </v>
      </c>
      <c r="CA20" s="118" t="str">
        <f t="shared" ca="1" si="22"/>
        <v xml:space="preserve">        </v>
      </c>
      <c r="CB20" s="118" t="str">
        <f t="shared" ca="1" si="22"/>
        <v xml:space="preserve">        </v>
      </c>
      <c r="CC20" s="118" t="str">
        <f t="shared" ca="1" si="22"/>
        <v xml:space="preserve">        </v>
      </c>
      <c r="CD20" s="118" t="str">
        <f t="shared" ca="1" si="22"/>
        <v xml:space="preserve">        </v>
      </c>
      <c r="CE20" s="118" t="str">
        <f t="shared" ca="1" si="22"/>
        <v xml:space="preserve">        </v>
      </c>
      <c r="CF20" s="118" t="str">
        <f t="shared" ca="1" si="22"/>
        <v xml:space="preserve">        </v>
      </c>
      <c r="CG20" s="118" t="str">
        <f t="shared" ca="1" si="22"/>
        <v xml:space="preserve">        </v>
      </c>
      <c r="CH20" s="118" t="str">
        <f t="shared" ca="1" si="22"/>
        <v xml:space="preserve">        </v>
      </c>
      <c r="CI20" s="118" t="str">
        <f t="shared" ca="1" si="22"/>
        <v xml:space="preserve">        </v>
      </c>
      <c r="CJ20" s="118" t="str">
        <f t="shared" ca="1" si="22"/>
        <v xml:space="preserve">        </v>
      </c>
      <c r="CK20" s="118" t="str">
        <f t="shared" ca="1" si="22"/>
        <v xml:space="preserve">        </v>
      </c>
      <c r="CL20" s="118" t="str">
        <f t="shared" ca="1" si="22"/>
        <v xml:space="preserve">        </v>
      </c>
      <c r="CM20" s="118" t="str">
        <f t="shared" ca="1" si="22"/>
        <v xml:space="preserve">        </v>
      </c>
      <c r="CN20" s="118" t="str">
        <f t="shared" ca="1" si="22"/>
        <v xml:space="preserve">        </v>
      </c>
      <c r="CO20" s="118" t="str">
        <f t="shared" ca="1" si="22"/>
        <v xml:space="preserve">        </v>
      </c>
      <c r="CP20" s="118" t="str">
        <f t="shared" ca="1" si="22"/>
        <v xml:space="preserve">        </v>
      </c>
      <c r="CQ20" s="118" t="str">
        <f t="shared" ca="1" si="22"/>
        <v xml:space="preserve">        </v>
      </c>
      <c r="CR20" s="118" t="str">
        <f t="shared" ca="1" si="22"/>
        <v xml:space="preserve">        </v>
      </c>
      <c r="CS20" s="118" t="str">
        <f t="shared" ca="1" si="22"/>
        <v xml:space="preserve">        </v>
      </c>
    </row>
    <row r="21" spans="1:97" ht="15" customHeight="1" x14ac:dyDescent="0.25">
      <c r="A21" s="497" t="s">
        <v>209</v>
      </c>
      <c r="B21" s="135" t="str">
        <f t="shared" ca="1" si="10"/>
        <v/>
      </c>
      <c r="C21" s="135" t="str">
        <f t="shared" ca="1" si="10"/>
        <v/>
      </c>
      <c r="D21" s="135" t="str">
        <f t="shared" ca="1" si="10"/>
        <v/>
      </c>
      <c r="E21" s="135" t="str">
        <f t="shared" ca="1" si="10"/>
        <v/>
      </c>
      <c r="F21" s="135" t="str">
        <f t="shared" ca="1" si="10"/>
        <v/>
      </c>
      <c r="G21" s="135" t="str">
        <f t="shared" ca="1" si="10"/>
        <v/>
      </c>
      <c r="H21" s="135" t="str">
        <f t="shared" ca="1" si="10"/>
        <v/>
      </c>
      <c r="I21" s="500"/>
      <c r="J21" s="135" t="str">
        <f t="shared" ca="1" si="11"/>
        <v/>
      </c>
      <c r="K21" s="135" t="str">
        <f t="shared" ca="1" si="11"/>
        <v/>
      </c>
      <c r="L21" s="135" t="str">
        <f t="shared" ca="1" si="11"/>
        <v/>
      </c>
      <c r="M21" s="135" t="str">
        <f t="shared" ca="1" si="11"/>
        <v/>
      </c>
      <c r="N21" s="135" t="str">
        <f t="shared" ca="1" si="11"/>
        <v/>
      </c>
      <c r="O21" s="135" t="str">
        <f t="shared" ca="1" si="11"/>
        <v/>
      </c>
      <c r="P21" s="135" t="str">
        <f t="shared" ca="1" si="11"/>
        <v/>
      </c>
      <c r="Q21" s="500"/>
      <c r="R21" s="135" t="str">
        <f t="shared" ca="1" si="12"/>
        <v/>
      </c>
      <c r="S21" s="135" t="str">
        <f t="shared" ca="1" si="12"/>
        <v/>
      </c>
      <c r="T21" s="135" t="str">
        <f t="shared" ca="1" si="12"/>
        <v/>
      </c>
      <c r="U21" s="135" t="str">
        <f t="shared" ca="1" si="12"/>
        <v/>
      </c>
      <c r="V21" s="135" t="str">
        <f t="shared" ca="1" si="12"/>
        <v/>
      </c>
      <c r="W21" s="135" t="str">
        <f t="shared" ca="1" si="12"/>
        <v/>
      </c>
      <c r="X21" s="500"/>
      <c r="Y21" s="135" t="str">
        <f t="shared" ca="1" si="13"/>
        <v/>
      </c>
      <c r="Z21" s="135" t="str">
        <f t="shared" ca="1" si="13"/>
        <v/>
      </c>
      <c r="AA21" s="135" t="str">
        <f t="shared" ca="1" si="13"/>
        <v/>
      </c>
      <c r="AB21" s="135" t="str">
        <f t="shared" ca="1" si="13"/>
        <v/>
      </c>
      <c r="AC21" s="135" t="str">
        <f t="shared" ca="1" si="13"/>
        <v/>
      </c>
      <c r="AD21" s="135" t="str">
        <f t="shared" ca="1" si="13"/>
        <v/>
      </c>
      <c r="AE21" s="135" t="str">
        <f t="shared" ca="1" si="13"/>
        <v/>
      </c>
      <c r="AF21" s="500"/>
      <c r="AG21" s="135" t="str">
        <f t="shared" ca="1" si="14"/>
        <v/>
      </c>
      <c r="AH21" s="135" t="str">
        <f t="shared" ca="1" si="14"/>
        <v/>
      </c>
      <c r="AI21" s="135" t="str">
        <f t="shared" ca="1" si="14"/>
        <v/>
      </c>
      <c r="AJ21" s="135" t="str">
        <f t="shared" ca="1" si="14"/>
        <v/>
      </c>
      <c r="AK21" s="135" t="str">
        <f t="shared" ca="1" si="14"/>
        <v/>
      </c>
      <c r="AL21" s="135" t="str">
        <f t="shared" ca="1" si="14"/>
        <v/>
      </c>
      <c r="AM21" s="135" t="str">
        <f t="shared" ca="1" si="14"/>
        <v/>
      </c>
      <c r="AN21" s="135" t="str">
        <f t="shared" ca="1" si="14"/>
        <v/>
      </c>
      <c r="AO21" s="135" t="str">
        <f t="shared" ca="1" si="14"/>
        <v/>
      </c>
      <c r="AU21" s="59">
        <f>'Répartition des EC 6 Périodes'!$BH$31*2</f>
        <v>2</v>
      </c>
      <c r="AV21" s="60" t="str">
        <f>IF(AND(AV20&lt;&gt;0,AU21&lt;&gt;0),'Répartition des EC 6 Périodes'!$BN$31,"")</f>
        <v/>
      </c>
      <c r="AW21" s="59">
        <f>'Répartition des EC 6 Périodes'!$BI$31*2</f>
        <v>2</v>
      </c>
      <c r="AX21" s="60">
        <f>IF(AND(AX20&lt;&gt;0,AW21&lt;&gt;0),'Répartition des EC 6 Périodes'!$BO$31,"")</f>
        <v>0</v>
      </c>
      <c r="AY21" s="59">
        <f>'Répartition des EC 6 Périodes'!$BJ$31*2</f>
        <v>2</v>
      </c>
      <c r="AZ21" s="60">
        <f>IF(AND(AZ20&lt;&gt;0,AY21&lt;&gt;0),'Répartition des EC 6 Périodes'!$BP$31,"")</f>
        <v>0</v>
      </c>
      <c r="BA21" s="59">
        <f>'Répartition des EC 6 Périodes'!$BK$31*2</f>
        <v>2</v>
      </c>
      <c r="BB21" s="60">
        <f>IF(AND(BB20&lt;&gt;0,BA21&lt;&gt;0),'Répartition des EC 6 Périodes'!$BQ$31,"")</f>
        <v>0</v>
      </c>
      <c r="BC21" s="59">
        <f>'Répartition des EC 6 Périodes'!$BL$31*2</f>
        <v>2</v>
      </c>
      <c r="BD21" s="60">
        <f>IF(AND(BD20&lt;&gt;0,BC21&lt;&gt;0),'Répartition des EC 6 Périodes'!$BR$31,"")</f>
        <v>0</v>
      </c>
      <c r="BE21" s="59">
        <f>'Répartition des EC 6 Périodes'!$BM$31*2</f>
        <v>2</v>
      </c>
      <c r="BF21" s="60">
        <f>IF(AND(BF20&lt;&gt;0,BE21&lt;&gt;0),'Répartition des EC 6 Périodes'!$BS$31,"")</f>
        <v>0</v>
      </c>
      <c r="BJ21" s="118" t="str">
        <f ca="1">IFERROR(IF(ROW()-19&lt;=INDIRECT("l15c"&amp;TEXT(45+2*BJ$10,"##"),FALSE),BJ20,""),"")</f>
        <v xml:space="preserve">        </v>
      </c>
      <c r="BK21" s="118" t="str">
        <f t="shared" ref="BK21:CS27" ca="1" si="23">IFERROR(IF(ROW()-19&lt;=INDIRECT("l15c"&amp;TEXT(45+2*BK$10,"##"),FALSE),BK20,""),"")</f>
        <v xml:space="preserve">        </v>
      </c>
      <c r="BL21" s="118" t="str">
        <f t="shared" ca="1" si="23"/>
        <v xml:space="preserve">        </v>
      </c>
      <c r="BM21" s="118" t="str">
        <f t="shared" ca="1" si="23"/>
        <v xml:space="preserve">        </v>
      </c>
      <c r="BN21" s="118" t="str">
        <f t="shared" ca="1" si="23"/>
        <v xml:space="preserve">        </v>
      </c>
      <c r="BO21" s="118" t="str">
        <f t="shared" ca="1" si="23"/>
        <v xml:space="preserve">        </v>
      </c>
      <c r="BP21" s="118" t="str">
        <f t="shared" ca="1" si="23"/>
        <v xml:space="preserve">        </v>
      </c>
      <c r="BQ21" s="118" t="str">
        <f t="shared" ca="1" si="23"/>
        <v xml:space="preserve">        </v>
      </c>
      <c r="BR21" s="118" t="str">
        <f t="shared" ca="1" si="23"/>
        <v xml:space="preserve">        </v>
      </c>
      <c r="BS21" s="118" t="str">
        <f t="shared" ca="1" si="23"/>
        <v xml:space="preserve">        </v>
      </c>
      <c r="BT21" s="118" t="str">
        <f t="shared" ca="1" si="23"/>
        <v xml:space="preserve">        </v>
      </c>
      <c r="BU21" s="118" t="str">
        <f t="shared" ca="1" si="23"/>
        <v xml:space="preserve">        </v>
      </c>
      <c r="BV21" s="118" t="str">
        <f t="shared" ca="1" si="23"/>
        <v xml:space="preserve">        </v>
      </c>
      <c r="BW21" s="118" t="str">
        <f t="shared" ca="1" si="23"/>
        <v xml:space="preserve">        </v>
      </c>
      <c r="BX21" s="118" t="str">
        <f t="shared" ca="1" si="23"/>
        <v xml:space="preserve">        </v>
      </c>
      <c r="BY21" s="118" t="str">
        <f t="shared" ca="1" si="23"/>
        <v xml:space="preserve">        </v>
      </c>
      <c r="BZ21" s="118" t="str">
        <f t="shared" ca="1" si="23"/>
        <v xml:space="preserve">        </v>
      </c>
      <c r="CA21" s="118" t="str">
        <f t="shared" ca="1" si="23"/>
        <v xml:space="preserve">        </v>
      </c>
      <c r="CB21" s="118" t="str">
        <f t="shared" ca="1" si="23"/>
        <v xml:space="preserve">        </v>
      </c>
      <c r="CC21" s="118" t="str">
        <f t="shared" ca="1" si="23"/>
        <v xml:space="preserve">        </v>
      </c>
      <c r="CD21" s="118" t="str">
        <f t="shared" ca="1" si="23"/>
        <v xml:space="preserve">        </v>
      </c>
      <c r="CE21" s="118" t="str">
        <f t="shared" ca="1" si="23"/>
        <v xml:space="preserve">        </v>
      </c>
      <c r="CF21" s="118" t="str">
        <f t="shared" ca="1" si="23"/>
        <v xml:space="preserve">        </v>
      </c>
      <c r="CG21" s="118" t="str">
        <f t="shared" ca="1" si="23"/>
        <v xml:space="preserve">        </v>
      </c>
      <c r="CH21" s="118" t="str">
        <f t="shared" ca="1" si="23"/>
        <v xml:space="preserve">        </v>
      </c>
      <c r="CI21" s="118" t="str">
        <f t="shared" ca="1" si="23"/>
        <v xml:space="preserve">        </v>
      </c>
      <c r="CJ21" s="118" t="str">
        <f t="shared" ca="1" si="23"/>
        <v xml:space="preserve">        </v>
      </c>
      <c r="CK21" s="118" t="str">
        <f t="shared" ca="1" si="23"/>
        <v xml:space="preserve">        </v>
      </c>
      <c r="CL21" s="118" t="str">
        <f t="shared" ca="1" si="23"/>
        <v xml:space="preserve">        </v>
      </c>
      <c r="CM21" s="118" t="str">
        <f t="shared" ca="1" si="23"/>
        <v xml:space="preserve">        </v>
      </c>
      <c r="CN21" s="118" t="str">
        <f t="shared" ca="1" si="23"/>
        <v xml:space="preserve">        </v>
      </c>
      <c r="CO21" s="118" t="str">
        <f t="shared" ca="1" si="23"/>
        <v xml:space="preserve">        </v>
      </c>
      <c r="CP21" s="118" t="str">
        <f t="shared" ca="1" si="23"/>
        <v xml:space="preserve">        </v>
      </c>
      <c r="CQ21" s="118" t="str">
        <f t="shared" ca="1" si="23"/>
        <v xml:space="preserve">        </v>
      </c>
      <c r="CR21" s="118" t="str">
        <f t="shared" ca="1" si="23"/>
        <v xml:space="preserve">        </v>
      </c>
      <c r="CS21" s="118" t="str">
        <f t="shared" ca="1" si="23"/>
        <v xml:space="preserve">        </v>
      </c>
    </row>
    <row r="22" spans="1:97" ht="15" customHeight="1" x14ac:dyDescent="0.25">
      <c r="A22" s="498"/>
      <c r="B22" s="135" t="str">
        <f t="shared" ca="1" si="10"/>
        <v/>
      </c>
      <c r="C22" s="135" t="str">
        <f t="shared" ca="1" si="10"/>
        <v/>
      </c>
      <c r="D22" s="135" t="str">
        <f t="shared" ca="1" si="10"/>
        <v/>
      </c>
      <c r="E22" s="135" t="str">
        <f t="shared" ca="1" si="10"/>
        <v/>
      </c>
      <c r="F22" s="135" t="str">
        <f t="shared" ca="1" si="10"/>
        <v/>
      </c>
      <c r="G22" s="135" t="str">
        <f t="shared" ca="1" si="10"/>
        <v/>
      </c>
      <c r="H22" s="135" t="str">
        <f t="shared" ca="1" si="10"/>
        <v/>
      </c>
      <c r="I22" s="500"/>
      <c r="J22" s="135" t="str">
        <f t="shared" ca="1" si="11"/>
        <v/>
      </c>
      <c r="K22" s="135" t="str">
        <f t="shared" ca="1" si="11"/>
        <v/>
      </c>
      <c r="L22" s="135" t="str">
        <f t="shared" ca="1" si="11"/>
        <v/>
      </c>
      <c r="M22" s="135" t="str">
        <f t="shared" ca="1" si="11"/>
        <v/>
      </c>
      <c r="N22" s="135" t="str">
        <f t="shared" ca="1" si="11"/>
        <v/>
      </c>
      <c r="O22" s="135" t="str">
        <f t="shared" ca="1" si="11"/>
        <v/>
      </c>
      <c r="P22" s="135" t="str">
        <f t="shared" ca="1" si="11"/>
        <v/>
      </c>
      <c r="Q22" s="500"/>
      <c r="R22" s="135" t="str">
        <f t="shared" ca="1" si="12"/>
        <v/>
      </c>
      <c r="S22" s="135" t="str">
        <f t="shared" ca="1" si="12"/>
        <v/>
      </c>
      <c r="T22" s="135" t="str">
        <f t="shared" ca="1" si="12"/>
        <v/>
      </c>
      <c r="U22" s="135" t="str">
        <f t="shared" ca="1" si="12"/>
        <v/>
      </c>
      <c r="V22" s="135" t="str">
        <f t="shared" ca="1" si="12"/>
        <v/>
      </c>
      <c r="W22" s="135" t="str">
        <f t="shared" ca="1" si="12"/>
        <v/>
      </c>
      <c r="X22" s="500"/>
      <c r="Y22" s="135" t="str">
        <f t="shared" ca="1" si="13"/>
        <v/>
      </c>
      <c r="Z22" s="135" t="str">
        <f t="shared" ca="1" si="13"/>
        <v/>
      </c>
      <c r="AA22" s="135" t="str">
        <f t="shared" ca="1" si="13"/>
        <v/>
      </c>
      <c r="AB22" s="135" t="str">
        <f t="shared" ca="1" si="13"/>
        <v/>
      </c>
      <c r="AC22" s="135" t="str">
        <f t="shared" ca="1" si="13"/>
        <v/>
      </c>
      <c r="AD22" s="135" t="str">
        <f t="shared" ca="1" si="13"/>
        <v/>
      </c>
      <c r="AE22" s="135" t="str">
        <f t="shared" ca="1" si="13"/>
        <v/>
      </c>
      <c r="AF22" s="500"/>
      <c r="AG22" s="135" t="str">
        <f t="shared" ca="1" si="14"/>
        <v/>
      </c>
      <c r="AH22" s="135" t="str">
        <f t="shared" ca="1" si="14"/>
        <v/>
      </c>
      <c r="AI22" s="135" t="str">
        <f t="shared" ca="1" si="14"/>
        <v/>
      </c>
      <c r="AJ22" s="135" t="str">
        <f t="shared" ca="1" si="14"/>
        <v/>
      </c>
      <c r="AK22" s="135" t="str">
        <f t="shared" ca="1" si="14"/>
        <v/>
      </c>
      <c r="AL22" s="135" t="str">
        <f t="shared" ca="1" si="14"/>
        <v/>
      </c>
      <c r="AM22" s="135" t="str">
        <f t="shared" ca="1" si="14"/>
        <v/>
      </c>
      <c r="AN22" s="135" t="str">
        <f t="shared" ca="1" si="14"/>
        <v/>
      </c>
      <c r="AO22" s="135" t="str">
        <f t="shared" ca="1" si="14"/>
        <v/>
      </c>
      <c r="BJ22" s="118" t="str">
        <f t="shared" ref="BJ22:BJ27" ca="1" si="24">IFERROR(IF(ROW()-19&lt;=INDIRECT("l15c"&amp;TEXT(45+2*BJ$10,"##"),FALSE),BJ21,""),"")</f>
        <v/>
      </c>
      <c r="BK22" s="118" t="str">
        <f t="shared" ca="1" si="23"/>
        <v/>
      </c>
      <c r="BL22" s="118" t="str">
        <f t="shared" ca="1" si="23"/>
        <v/>
      </c>
      <c r="BM22" s="118" t="str">
        <f t="shared" ca="1" si="23"/>
        <v/>
      </c>
      <c r="BN22" s="118" t="str">
        <f t="shared" ca="1" si="23"/>
        <v/>
      </c>
      <c r="BO22" s="118" t="str">
        <f t="shared" ca="1" si="23"/>
        <v/>
      </c>
      <c r="BP22" s="118" t="str">
        <f t="shared" ca="1" si="23"/>
        <v/>
      </c>
      <c r="BQ22" s="118" t="str">
        <f t="shared" ca="1" si="23"/>
        <v/>
      </c>
      <c r="BR22" s="118" t="str">
        <f t="shared" ca="1" si="23"/>
        <v/>
      </c>
      <c r="BS22" s="118" t="str">
        <f t="shared" ca="1" si="23"/>
        <v/>
      </c>
      <c r="BT22" s="118" t="str">
        <f t="shared" ca="1" si="23"/>
        <v/>
      </c>
      <c r="BU22" s="118" t="str">
        <f t="shared" ca="1" si="23"/>
        <v/>
      </c>
      <c r="BV22" s="118" t="str">
        <f t="shared" ca="1" si="23"/>
        <v/>
      </c>
      <c r="BW22" s="118" t="str">
        <f t="shared" ca="1" si="23"/>
        <v/>
      </c>
      <c r="BX22" s="118" t="str">
        <f t="shared" ca="1" si="23"/>
        <v/>
      </c>
      <c r="BY22" s="118" t="str">
        <f t="shared" ca="1" si="23"/>
        <v/>
      </c>
      <c r="BZ22" s="118" t="str">
        <f t="shared" ca="1" si="23"/>
        <v/>
      </c>
      <c r="CA22" s="118" t="str">
        <f t="shared" ca="1" si="23"/>
        <v/>
      </c>
      <c r="CB22" s="118" t="str">
        <f t="shared" ca="1" si="23"/>
        <v/>
      </c>
      <c r="CC22" s="118" t="str">
        <f t="shared" ca="1" si="23"/>
        <v/>
      </c>
      <c r="CD22" s="118" t="str">
        <f t="shared" ca="1" si="23"/>
        <v/>
      </c>
      <c r="CE22" s="118" t="str">
        <f t="shared" ca="1" si="23"/>
        <v/>
      </c>
      <c r="CF22" s="118" t="str">
        <f t="shared" ca="1" si="23"/>
        <v/>
      </c>
      <c r="CG22" s="118" t="str">
        <f t="shared" ca="1" si="23"/>
        <v/>
      </c>
      <c r="CH22" s="118" t="str">
        <f t="shared" ca="1" si="23"/>
        <v/>
      </c>
      <c r="CI22" s="118" t="str">
        <f t="shared" ca="1" si="23"/>
        <v/>
      </c>
      <c r="CJ22" s="118" t="str">
        <f t="shared" ca="1" si="23"/>
        <v/>
      </c>
      <c r="CK22" s="118" t="str">
        <f t="shared" ca="1" si="23"/>
        <v/>
      </c>
      <c r="CL22" s="118" t="str">
        <f t="shared" ca="1" si="23"/>
        <v/>
      </c>
      <c r="CM22" s="118" t="str">
        <f t="shared" ca="1" si="23"/>
        <v/>
      </c>
      <c r="CN22" s="118" t="str">
        <f t="shared" ca="1" si="23"/>
        <v/>
      </c>
      <c r="CO22" s="118" t="str">
        <f t="shared" ca="1" si="23"/>
        <v/>
      </c>
      <c r="CP22" s="118" t="str">
        <f t="shared" ca="1" si="23"/>
        <v/>
      </c>
      <c r="CQ22" s="118" t="str">
        <f t="shared" ca="1" si="23"/>
        <v/>
      </c>
      <c r="CR22" s="118" t="str">
        <f t="shared" ca="1" si="23"/>
        <v/>
      </c>
      <c r="CS22" s="118" t="str">
        <f t="shared" ca="1" si="23"/>
        <v/>
      </c>
    </row>
    <row r="23" spans="1:97" s="116" customFormat="1" ht="15" customHeight="1" x14ac:dyDescent="0.25">
      <c r="A23" s="497" t="s">
        <v>210</v>
      </c>
      <c r="B23" s="135" t="str">
        <f t="shared" ca="1" si="10"/>
        <v/>
      </c>
      <c r="C23" s="135" t="str">
        <f t="shared" ca="1" si="10"/>
        <v/>
      </c>
      <c r="D23" s="135" t="str">
        <f t="shared" ca="1" si="10"/>
        <v/>
      </c>
      <c r="E23" s="135" t="str">
        <f t="shared" ca="1" si="10"/>
        <v/>
      </c>
      <c r="F23" s="135" t="str">
        <f t="shared" ca="1" si="10"/>
        <v/>
      </c>
      <c r="G23" s="135" t="str">
        <f t="shared" ca="1" si="10"/>
        <v/>
      </c>
      <c r="H23" s="135" t="str">
        <f t="shared" ca="1" si="10"/>
        <v/>
      </c>
      <c r="I23" s="500"/>
      <c r="J23" s="135" t="str">
        <f t="shared" ca="1" si="11"/>
        <v/>
      </c>
      <c r="K23" s="135" t="str">
        <f t="shared" ca="1" si="11"/>
        <v/>
      </c>
      <c r="L23" s="135" t="str">
        <f t="shared" ca="1" si="11"/>
        <v/>
      </c>
      <c r="M23" s="135" t="str">
        <f t="shared" ca="1" si="11"/>
        <v/>
      </c>
      <c r="N23" s="135" t="str">
        <f t="shared" ca="1" si="11"/>
        <v/>
      </c>
      <c r="O23" s="135" t="str">
        <f t="shared" ca="1" si="11"/>
        <v/>
      </c>
      <c r="P23" s="135" t="str">
        <f t="shared" ca="1" si="11"/>
        <v/>
      </c>
      <c r="Q23" s="500"/>
      <c r="R23" s="135" t="str">
        <f t="shared" ca="1" si="12"/>
        <v/>
      </c>
      <c r="S23" s="135" t="str">
        <f t="shared" ca="1" si="12"/>
        <v/>
      </c>
      <c r="T23" s="135" t="str">
        <f t="shared" ca="1" si="12"/>
        <v/>
      </c>
      <c r="U23" s="135" t="str">
        <f t="shared" ca="1" si="12"/>
        <v/>
      </c>
      <c r="V23" s="135" t="str">
        <f t="shared" ca="1" si="12"/>
        <v/>
      </c>
      <c r="W23" s="135" t="str">
        <f t="shared" ca="1" si="12"/>
        <v/>
      </c>
      <c r="X23" s="500"/>
      <c r="Y23" s="135" t="str">
        <f t="shared" ca="1" si="13"/>
        <v/>
      </c>
      <c r="Z23" s="135" t="str">
        <f t="shared" ca="1" si="13"/>
        <v/>
      </c>
      <c r="AA23" s="135" t="str">
        <f t="shared" ca="1" si="13"/>
        <v/>
      </c>
      <c r="AB23" s="135" t="str">
        <f t="shared" ca="1" si="13"/>
        <v/>
      </c>
      <c r="AC23" s="135" t="str">
        <f t="shared" ca="1" si="13"/>
        <v/>
      </c>
      <c r="AD23" s="135" t="str">
        <f t="shared" ca="1" si="13"/>
        <v/>
      </c>
      <c r="AE23" s="135" t="str">
        <f t="shared" ca="1" si="13"/>
        <v/>
      </c>
      <c r="AF23" s="500"/>
      <c r="AG23" s="135" t="str">
        <f t="shared" ca="1" si="14"/>
        <v/>
      </c>
      <c r="AH23" s="135" t="str">
        <f t="shared" ca="1" si="14"/>
        <v/>
      </c>
      <c r="AI23" s="135" t="str">
        <f t="shared" ca="1" si="14"/>
        <v/>
      </c>
      <c r="AJ23" s="135" t="str">
        <f t="shared" ca="1" si="14"/>
        <v/>
      </c>
      <c r="AK23" s="135" t="str">
        <f t="shared" ca="1" si="14"/>
        <v/>
      </c>
      <c r="AL23" s="135" t="str">
        <f t="shared" ca="1" si="14"/>
        <v/>
      </c>
      <c r="AM23" s="135" t="str">
        <f t="shared" ca="1" si="14"/>
        <v/>
      </c>
      <c r="AN23" s="135" t="str">
        <f t="shared" ca="1" si="14"/>
        <v/>
      </c>
      <c r="AO23" s="135" t="str">
        <f t="shared" ca="1" si="14"/>
        <v/>
      </c>
      <c r="AT23" s="117"/>
      <c r="AU23" s="117"/>
      <c r="AV23" s="117"/>
      <c r="AW23" s="117"/>
      <c r="AX23" s="117"/>
      <c r="AY23" s="117"/>
      <c r="BI23" s="117"/>
      <c r="BJ23" s="118" t="str">
        <f t="shared" ca="1" si="24"/>
        <v/>
      </c>
      <c r="BK23" s="118" t="str">
        <f t="shared" ca="1" si="23"/>
        <v/>
      </c>
      <c r="BL23" s="118" t="str">
        <f t="shared" ca="1" si="23"/>
        <v/>
      </c>
      <c r="BM23" s="118" t="str">
        <f t="shared" ca="1" si="23"/>
        <v/>
      </c>
      <c r="BN23" s="118" t="str">
        <f t="shared" ca="1" si="23"/>
        <v/>
      </c>
      <c r="BO23" s="118" t="str">
        <f t="shared" ca="1" si="23"/>
        <v/>
      </c>
      <c r="BP23" s="118" t="str">
        <f t="shared" ca="1" si="23"/>
        <v/>
      </c>
      <c r="BQ23" s="118" t="str">
        <f t="shared" ca="1" si="23"/>
        <v/>
      </c>
      <c r="BR23" s="118" t="str">
        <f t="shared" ca="1" si="23"/>
        <v/>
      </c>
      <c r="BS23" s="118" t="str">
        <f t="shared" ca="1" si="23"/>
        <v/>
      </c>
      <c r="BT23" s="118" t="str">
        <f t="shared" ca="1" si="23"/>
        <v/>
      </c>
      <c r="BU23" s="118" t="str">
        <f t="shared" ca="1" si="23"/>
        <v/>
      </c>
      <c r="BV23" s="118" t="str">
        <f t="shared" ca="1" si="23"/>
        <v/>
      </c>
      <c r="BW23" s="118" t="str">
        <f t="shared" ca="1" si="23"/>
        <v/>
      </c>
      <c r="BX23" s="118" t="str">
        <f t="shared" ca="1" si="23"/>
        <v/>
      </c>
      <c r="BY23" s="118" t="str">
        <f t="shared" ca="1" si="23"/>
        <v/>
      </c>
      <c r="BZ23" s="118" t="str">
        <f t="shared" ca="1" si="23"/>
        <v/>
      </c>
      <c r="CA23" s="118" t="str">
        <f t="shared" ca="1" si="23"/>
        <v/>
      </c>
      <c r="CB23" s="118" t="str">
        <f t="shared" ca="1" si="23"/>
        <v/>
      </c>
      <c r="CC23" s="118" t="str">
        <f t="shared" ca="1" si="23"/>
        <v/>
      </c>
      <c r="CD23" s="118" t="str">
        <f t="shared" ca="1" si="23"/>
        <v/>
      </c>
      <c r="CE23" s="118" t="str">
        <f t="shared" ca="1" si="23"/>
        <v/>
      </c>
      <c r="CF23" s="118" t="str">
        <f t="shared" ca="1" si="23"/>
        <v/>
      </c>
      <c r="CG23" s="118" t="str">
        <f t="shared" ca="1" si="23"/>
        <v/>
      </c>
      <c r="CH23" s="118" t="str">
        <f t="shared" ca="1" si="23"/>
        <v/>
      </c>
      <c r="CI23" s="118" t="str">
        <f t="shared" ca="1" si="23"/>
        <v/>
      </c>
      <c r="CJ23" s="118" t="str">
        <f t="shared" ca="1" si="23"/>
        <v/>
      </c>
      <c r="CK23" s="118" t="str">
        <f t="shared" ca="1" si="23"/>
        <v/>
      </c>
      <c r="CL23" s="118" t="str">
        <f t="shared" ca="1" si="23"/>
        <v/>
      </c>
      <c r="CM23" s="118" t="str">
        <f t="shared" ca="1" si="23"/>
        <v/>
      </c>
      <c r="CN23" s="118" t="str">
        <f t="shared" ca="1" si="23"/>
        <v/>
      </c>
      <c r="CO23" s="118" t="str">
        <f t="shared" ca="1" si="23"/>
        <v/>
      </c>
      <c r="CP23" s="118" t="str">
        <f t="shared" ca="1" si="23"/>
        <v/>
      </c>
      <c r="CQ23" s="118" t="str">
        <f t="shared" ca="1" si="23"/>
        <v/>
      </c>
      <c r="CR23" s="118" t="str">
        <f t="shared" ca="1" si="23"/>
        <v/>
      </c>
      <c r="CS23" s="118" t="str">
        <f t="shared" ca="1" si="23"/>
        <v/>
      </c>
    </row>
    <row r="24" spans="1:97" ht="15" customHeight="1" x14ac:dyDescent="0.25">
      <c r="A24" s="498"/>
      <c r="B24" s="135" t="str">
        <f t="shared" ca="1" si="10"/>
        <v/>
      </c>
      <c r="C24" s="135" t="str">
        <f t="shared" ca="1" si="10"/>
        <v/>
      </c>
      <c r="D24" s="135" t="str">
        <f t="shared" ca="1" si="10"/>
        <v/>
      </c>
      <c r="E24" s="135" t="str">
        <f t="shared" ca="1" si="10"/>
        <v/>
      </c>
      <c r="F24" s="135" t="str">
        <f t="shared" ca="1" si="10"/>
        <v/>
      </c>
      <c r="G24" s="135" t="str">
        <f t="shared" ca="1" si="10"/>
        <v/>
      </c>
      <c r="H24" s="135" t="str">
        <f t="shared" ca="1" si="10"/>
        <v/>
      </c>
      <c r="I24" s="500"/>
      <c r="J24" s="135" t="str">
        <f t="shared" ca="1" si="11"/>
        <v/>
      </c>
      <c r="K24" s="135" t="str">
        <f t="shared" ca="1" si="11"/>
        <v/>
      </c>
      <c r="L24" s="135" t="str">
        <f t="shared" ca="1" si="11"/>
        <v/>
      </c>
      <c r="M24" s="135" t="str">
        <f t="shared" ca="1" si="11"/>
        <v/>
      </c>
      <c r="N24" s="135" t="str">
        <f t="shared" ca="1" si="11"/>
        <v/>
      </c>
      <c r="O24" s="135" t="str">
        <f t="shared" ca="1" si="11"/>
        <v/>
      </c>
      <c r="P24" s="135" t="str">
        <f t="shared" ca="1" si="11"/>
        <v/>
      </c>
      <c r="Q24" s="500"/>
      <c r="R24" s="135" t="str">
        <f t="shared" ca="1" si="12"/>
        <v/>
      </c>
      <c r="S24" s="135" t="str">
        <f t="shared" ca="1" si="12"/>
        <v/>
      </c>
      <c r="T24" s="135" t="str">
        <f t="shared" ca="1" si="12"/>
        <v/>
      </c>
      <c r="U24" s="135" t="str">
        <f t="shared" ca="1" si="12"/>
        <v/>
      </c>
      <c r="V24" s="135" t="str">
        <f t="shared" ca="1" si="12"/>
        <v/>
      </c>
      <c r="W24" s="135" t="str">
        <f t="shared" ca="1" si="12"/>
        <v/>
      </c>
      <c r="X24" s="500"/>
      <c r="Y24" s="135" t="str">
        <f t="shared" ca="1" si="13"/>
        <v/>
      </c>
      <c r="Z24" s="135" t="str">
        <f t="shared" ca="1" si="13"/>
        <v/>
      </c>
      <c r="AA24" s="135" t="str">
        <f t="shared" ca="1" si="13"/>
        <v/>
      </c>
      <c r="AB24" s="135" t="str">
        <f t="shared" ca="1" si="13"/>
        <v/>
      </c>
      <c r="AC24" s="135" t="str">
        <f t="shared" ca="1" si="13"/>
        <v/>
      </c>
      <c r="AD24" s="135" t="str">
        <f t="shared" ca="1" si="13"/>
        <v/>
      </c>
      <c r="AE24" s="135" t="str">
        <f t="shared" ca="1" si="13"/>
        <v/>
      </c>
      <c r="AF24" s="500"/>
      <c r="AG24" s="135" t="str">
        <f t="shared" ca="1" si="14"/>
        <v/>
      </c>
      <c r="AH24" s="135" t="str">
        <f t="shared" ca="1" si="14"/>
        <v/>
      </c>
      <c r="AI24" s="135" t="str">
        <f t="shared" ca="1" si="14"/>
        <v/>
      </c>
      <c r="AJ24" s="135" t="str">
        <f t="shared" ca="1" si="14"/>
        <v/>
      </c>
      <c r="AK24" s="135" t="str">
        <f t="shared" ca="1" si="14"/>
        <v/>
      </c>
      <c r="AL24" s="135" t="str">
        <f t="shared" ca="1" si="14"/>
        <v/>
      </c>
      <c r="AM24" s="135" t="str">
        <f t="shared" ca="1" si="14"/>
        <v/>
      </c>
      <c r="AN24" s="135" t="str">
        <f t="shared" ca="1" si="14"/>
        <v/>
      </c>
      <c r="AO24" s="135" t="str">
        <f t="shared" ca="1" si="14"/>
        <v/>
      </c>
      <c r="BJ24" s="118" t="str">
        <f t="shared" ca="1" si="24"/>
        <v/>
      </c>
      <c r="BK24" s="118" t="str">
        <f t="shared" ca="1" si="23"/>
        <v/>
      </c>
      <c r="BL24" s="118" t="str">
        <f t="shared" ca="1" si="23"/>
        <v/>
      </c>
      <c r="BM24" s="118" t="str">
        <f t="shared" ca="1" si="23"/>
        <v/>
      </c>
      <c r="BN24" s="118" t="str">
        <f t="shared" ca="1" si="23"/>
        <v/>
      </c>
      <c r="BO24" s="118" t="str">
        <f t="shared" ca="1" si="23"/>
        <v/>
      </c>
      <c r="BP24" s="118" t="str">
        <f t="shared" ca="1" si="23"/>
        <v/>
      </c>
      <c r="BQ24" s="118" t="str">
        <f t="shared" ca="1" si="23"/>
        <v/>
      </c>
      <c r="BR24" s="118" t="str">
        <f t="shared" ca="1" si="23"/>
        <v/>
      </c>
      <c r="BS24" s="118" t="str">
        <f t="shared" ca="1" si="23"/>
        <v/>
      </c>
      <c r="BT24" s="118" t="str">
        <f t="shared" ca="1" si="23"/>
        <v/>
      </c>
      <c r="BU24" s="118" t="str">
        <f t="shared" ca="1" si="23"/>
        <v/>
      </c>
      <c r="BV24" s="118" t="str">
        <f t="shared" ca="1" si="23"/>
        <v/>
      </c>
      <c r="BW24" s="118" t="str">
        <f t="shared" ca="1" si="23"/>
        <v/>
      </c>
      <c r="BX24" s="118" t="str">
        <f t="shared" ca="1" si="23"/>
        <v/>
      </c>
      <c r="BY24" s="118" t="str">
        <f t="shared" ca="1" si="23"/>
        <v/>
      </c>
      <c r="BZ24" s="118" t="str">
        <f t="shared" ca="1" si="23"/>
        <v/>
      </c>
      <c r="CA24" s="118" t="str">
        <f t="shared" ca="1" si="23"/>
        <v/>
      </c>
      <c r="CB24" s="118" t="str">
        <f t="shared" ca="1" si="23"/>
        <v/>
      </c>
      <c r="CC24" s="118" t="str">
        <f t="shared" ca="1" si="23"/>
        <v/>
      </c>
      <c r="CD24" s="118" t="str">
        <f t="shared" ca="1" si="23"/>
        <v/>
      </c>
      <c r="CE24" s="118" t="str">
        <f t="shared" ca="1" si="23"/>
        <v/>
      </c>
      <c r="CF24" s="118" t="str">
        <f t="shared" ca="1" si="23"/>
        <v/>
      </c>
      <c r="CG24" s="118" t="str">
        <f t="shared" ca="1" si="23"/>
        <v/>
      </c>
      <c r="CH24" s="118" t="str">
        <f t="shared" ca="1" si="23"/>
        <v/>
      </c>
      <c r="CI24" s="118" t="str">
        <f t="shared" ca="1" si="23"/>
        <v/>
      </c>
      <c r="CJ24" s="118" t="str">
        <f t="shared" ca="1" si="23"/>
        <v/>
      </c>
      <c r="CK24" s="118" t="str">
        <f t="shared" ca="1" si="23"/>
        <v/>
      </c>
      <c r="CL24" s="118" t="str">
        <f t="shared" ca="1" si="23"/>
        <v/>
      </c>
      <c r="CM24" s="118" t="str">
        <f t="shared" ca="1" si="23"/>
        <v/>
      </c>
      <c r="CN24" s="118" t="str">
        <f t="shared" ca="1" si="23"/>
        <v/>
      </c>
      <c r="CO24" s="118" t="str">
        <f t="shared" ca="1" si="23"/>
        <v/>
      </c>
      <c r="CP24" s="118" t="str">
        <f t="shared" ca="1" si="23"/>
        <v/>
      </c>
      <c r="CQ24" s="118" t="str">
        <f t="shared" ca="1" si="23"/>
        <v/>
      </c>
      <c r="CR24" s="118" t="str">
        <f t="shared" ca="1" si="23"/>
        <v/>
      </c>
      <c r="CS24" s="118" t="str">
        <f t="shared" ca="1" si="23"/>
        <v/>
      </c>
    </row>
    <row r="25" spans="1:97" ht="15" customHeight="1" x14ac:dyDescent="0.25">
      <c r="A25" s="497" t="s">
        <v>211</v>
      </c>
      <c r="B25" s="135" t="str">
        <f t="shared" ca="1" si="10"/>
        <v/>
      </c>
      <c r="C25" s="135" t="str">
        <f t="shared" ca="1" si="10"/>
        <v/>
      </c>
      <c r="D25" s="135" t="str">
        <f t="shared" ca="1" si="10"/>
        <v/>
      </c>
      <c r="E25" s="135" t="str">
        <f t="shared" ca="1" si="10"/>
        <v/>
      </c>
      <c r="F25" s="135" t="str">
        <f t="shared" ca="1" si="10"/>
        <v/>
      </c>
      <c r="G25" s="135" t="str">
        <f t="shared" ca="1" si="10"/>
        <v/>
      </c>
      <c r="H25" s="135" t="str">
        <f t="shared" ca="1" si="10"/>
        <v/>
      </c>
      <c r="I25" s="500"/>
      <c r="J25" s="135" t="str">
        <f t="shared" ca="1" si="11"/>
        <v/>
      </c>
      <c r="K25" s="135" t="str">
        <f t="shared" ca="1" si="11"/>
        <v/>
      </c>
      <c r="L25" s="135" t="str">
        <f t="shared" ca="1" si="11"/>
        <v/>
      </c>
      <c r="M25" s="135" t="str">
        <f t="shared" ca="1" si="11"/>
        <v/>
      </c>
      <c r="N25" s="135" t="str">
        <f t="shared" ca="1" si="11"/>
        <v/>
      </c>
      <c r="O25" s="135" t="str">
        <f t="shared" ca="1" si="11"/>
        <v/>
      </c>
      <c r="P25" s="135" t="str">
        <f t="shared" ca="1" si="11"/>
        <v/>
      </c>
      <c r="Q25" s="500"/>
      <c r="R25" s="135" t="str">
        <f t="shared" ca="1" si="12"/>
        <v/>
      </c>
      <c r="S25" s="135" t="str">
        <f t="shared" ca="1" si="12"/>
        <v/>
      </c>
      <c r="T25" s="135" t="str">
        <f t="shared" ca="1" si="12"/>
        <v/>
      </c>
      <c r="U25" s="135" t="str">
        <f t="shared" ca="1" si="12"/>
        <v/>
      </c>
      <c r="V25" s="135" t="str">
        <f t="shared" ca="1" si="12"/>
        <v/>
      </c>
      <c r="W25" s="135" t="str">
        <f t="shared" ca="1" si="12"/>
        <v/>
      </c>
      <c r="X25" s="500"/>
      <c r="Y25" s="135" t="str">
        <f t="shared" ca="1" si="13"/>
        <v/>
      </c>
      <c r="Z25" s="135" t="str">
        <f t="shared" ca="1" si="13"/>
        <v/>
      </c>
      <c r="AA25" s="135" t="str">
        <f t="shared" ca="1" si="13"/>
        <v/>
      </c>
      <c r="AB25" s="135" t="str">
        <f t="shared" ca="1" si="13"/>
        <v/>
      </c>
      <c r="AC25" s="135" t="str">
        <f t="shared" ca="1" si="13"/>
        <v/>
      </c>
      <c r="AD25" s="135" t="str">
        <f t="shared" ca="1" si="13"/>
        <v/>
      </c>
      <c r="AE25" s="135" t="str">
        <f t="shared" ca="1" si="13"/>
        <v/>
      </c>
      <c r="AF25" s="500"/>
      <c r="AG25" s="135" t="str">
        <f t="shared" ca="1" si="14"/>
        <v/>
      </c>
      <c r="AH25" s="135" t="str">
        <f t="shared" ca="1" si="14"/>
        <v/>
      </c>
      <c r="AI25" s="135" t="str">
        <f t="shared" ca="1" si="14"/>
        <v/>
      </c>
      <c r="AJ25" s="135" t="str">
        <f t="shared" ca="1" si="14"/>
        <v/>
      </c>
      <c r="AK25" s="135" t="str">
        <f t="shared" ca="1" si="14"/>
        <v/>
      </c>
      <c r="AL25" s="135" t="str">
        <f t="shared" ca="1" si="14"/>
        <v/>
      </c>
      <c r="AM25" s="135" t="str">
        <f t="shared" ca="1" si="14"/>
        <v/>
      </c>
      <c r="AN25" s="135" t="str">
        <f t="shared" ca="1" si="14"/>
        <v/>
      </c>
      <c r="AO25" s="135" t="str">
        <f t="shared" ca="1" si="14"/>
        <v/>
      </c>
      <c r="BJ25" s="118" t="str">
        <f t="shared" ca="1" si="24"/>
        <v/>
      </c>
      <c r="BK25" s="118" t="str">
        <f t="shared" ca="1" si="23"/>
        <v/>
      </c>
      <c r="BL25" s="118" t="str">
        <f t="shared" ca="1" si="23"/>
        <v/>
      </c>
      <c r="BM25" s="118" t="str">
        <f t="shared" ca="1" si="23"/>
        <v/>
      </c>
      <c r="BN25" s="118" t="str">
        <f t="shared" ca="1" si="23"/>
        <v/>
      </c>
      <c r="BO25" s="118" t="str">
        <f t="shared" ca="1" si="23"/>
        <v/>
      </c>
      <c r="BP25" s="118" t="str">
        <f t="shared" ca="1" si="23"/>
        <v/>
      </c>
      <c r="BQ25" s="118" t="str">
        <f t="shared" ca="1" si="23"/>
        <v/>
      </c>
      <c r="BR25" s="118" t="str">
        <f t="shared" ca="1" si="23"/>
        <v/>
      </c>
      <c r="BS25" s="118" t="str">
        <f t="shared" ca="1" si="23"/>
        <v/>
      </c>
      <c r="BT25" s="118" t="str">
        <f t="shared" ca="1" si="23"/>
        <v/>
      </c>
      <c r="BU25" s="118" t="str">
        <f t="shared" ca="1" si="23"/>
        <v/>
      </c>
      <c r="BV25" s="118" t="str">
        <f t="shared" ca="1" si="23"/>
        <v/>
      </c>
      <c r="BW25" s="118" t="str">
        <f t="shared" ca="1" si="23"/>
        <v/>
      </c>
      <c r="BX25" s="118" t="str">
        <f t="shared" ca="1" si="23"/>
        <v/>
      </c>
      <c r="BY25" s="118" t="str">
        <f t="shared" ca="1" si="23"/>
        <v/>
      </c>
      <c r="BZ25" s="118" t="str">
        <f t="shared" ca="1" si="23"/>
        <v/>
      </c>
      <c r="CA25" s="118" t="str">
        <f t="shared" ca="1" si="23"/>
        <v/>
      </c>
      <c r="CB25" s="118" t="str">
        <f t="shared" ca="1" si="23"/>
        <v/>
      </c>
      <c r="CC25" s="118" t="str">
        <f t="shared" ca="1" si="23"/>
        <v/>
      </c>
      <c r="CD25" s="118" t="str">
        <f t="shared" ca="1" si="23"/>
        <v/>
      </c>
      <c r="CE25" s="118" t="str">
        <f t="shared" ca="1" si="23"/>
        <v/>
      </c>
      <c r="CF25" s="118" t="str">
        <f t="shared" ca="1" si="23"/>
        <v/>
      </c>
      <c r="CG25" s="118" t="str">
        <f t="shared" ca="1" si="23"/>
        <v/>
      </c>
      <c r="CH25" s="118" t="str">
        <f t="shared" ca="1" si="23"/>
        <v/>
      </c>
      <c r="CI25" s="118" t="str">
        <f t="shared" ca="1" si="23"/>
        <v/>
      </c>
      <c r="CJ25" s="118" t="str">
        <f t="shared" ca="1" si="23"/>
        <v/>
      </c>
      <c r="CK25" s="118" t="str">
        <f t="shared" ca="1" si="23"/>
        <v/>
      </c>
      <c r="CL25" s="118" t="str">
        <f t="shared" ca="1" si="23"/>
        <v/>
      </c>
      <c r="CM25" s="118" t="str">
        <f t="shared" ca="1" si="23"/>
        <v/>
      </c>
      <c r="CN25" s="118" t="str">
        <f t="shared" ca="1" si="23"/>
        <v/>
      </c>
      <c r="CO25" s="118" t="str">
        <f t="shared" ca="1" si="23"/>
        <v/>
      </c>
      <c r="CP25" s="118" t="str">
        <f t="shared" ca="1" si="23"/>
        <v/>
      </c>
      <c r="CQ25" s="118" t="str">
        <f t="shared" ca="1" si="23"/>
        <v/>
      </c>
      <c r="CR25" s="118" t="str">
        <f t="shared" ca="1" si="23"/>
        <v/>
      </c>
      <c r="CS25" s="118" t="str">
        <f t="shared" ca="1" si="23"/>
        <v/>
      </c>
    </row>
    <row r="26" spans="1:97" ht="15" customHeight="1" x14ac:dyDescent="0.25">
      <c r="A26" s="498"/>
      <c r="B26" s="135" t="str">
        <f t="shared" ca="1" si="10"/>
        <v/>
      </c>
      <c r="C26" s="135" t="str">
        <f t="shared" ca="1" si="10"/>
        <v/>
      </c>
      <c r="D26" s="135" t="str">
        <f t="shared" ca="1" si="10"/>
        <v/>
      </c>
      <c r="E26" s="135" t="str">
        <f t="shared" ca="1" si="10"/>
        <v/>
      </c>
      <c r="F26" s="135" t="str">
        <f t="shared" ca="1" si="10"/>
        <v/>
      </c>
      <c r="G26" s="135" t="str">
        <f t="shared" ca="1" si="10"/>
        <v/>
      </c>
      <c r="H26" s="135" t="str">
        <f t="shared" ca="1" si="10"/>
        <v/>
      </c>
      <c r="I26" s="500"/>
      <c r="J26" s="135" t="str">
        <f t="shared" ca="1" si="11"/>
        <v/>
      </c>
      <c r="K26" s="135" t="str">
        <f t="shared" ca="1" si="11"/>
        <v/>
      </c>
      <c r="L26" s="135" t="str">
        <f t="shared" ca="1" si="11"/>
        <v/>
      </c>
      <c r="M26" s="135" t="str">
        <f t="shared" ca="1" si="11"/>
        <v/>
      </c>
      <c r="N26" s="135" t="str">
        <f t="shared" ca="1" si="11"/>
        <v/>
      </c>
      <c r="O26" s="135" t="str">
        <f t="shared" ca="1" si="11"/>
        <v/>
      </c>
      <c r="P26" s="135" t="str">
        <f t="shared" ca="1" si="11"/>
        <v/>
      </c>
      <c r="Q26" s="500"/>
      <c r="R26" s="135" t="str">
        <f t="shared" ca="1" si="12"/>
        <v/>
      </c>
      <c r="S26" s="135" t="str">
        <f t="shared" ca="1" si="12"/>
        <v/>
      </c>
      <c r="T26" s="135" t="str">
        <f t="shared" ca="1" si="12"/>
        <v/>
      </c>
      <c r="U26" s="135" t="str">
        <f t="shared" ca="1" si="12"/>
        <v/>
      </c>
      <c r="V26" s="135" t="str">
        <f t="shared" ca="1" si="12"/>
        <v/>
      </c>
      <c r="W26" s="135" t="str">
        <f t="shared" ca="1" si="12"/>
        <v/>
      </c>
      <c r="X26" s="500"/>
      <c r="Y26" s="135" t="str">
        <f t="shared" ca="1" si="13"/>
        <v/>
      </c>
      <c r="Z26" s="135" t="str">
        <f t="shared" ca="1" si="13"/>
        <v/>
      </c>
      <c r="AA26" s="135" t="str">
        <f t="shared" ca="1" si="13"/>
        <v/>
      </c>
      <c r="AB26" s="135" t="str">
        <f t="shared" ca="1" si="13"/>
        <v/>
      </c>
      <c r="AC26" s="135" t="str">
        <f t="shared" ca="1" si="13"/>
        <v/>
      </c>
      <c r="AD26" s="135" t="str">
        <f t="shared" ca="1" si="13"/>
        <v/>
      </c>
      <c r="AE26" s="135" t="str">
        <f t="shared" ca="1" si="13"/>
        <v/>
      </c>
      <c r="AF26" s="500"/>
      <c r="AG26" s="135" t="str">
        <f t="shared" ca="1" si="14"/>
        <v/>
      </c>
      <c r="AH26" s="135" t="str">
        <f t="shared" ca="1" si="14"/>
        <v/>
      </c>
      <c r="AI26" s="135" t="str">
        <f t="shared" ca="1" si="14"/>
        <v/>
      </c>
      <c r="AJ26" s="135" t="str">
        <f t="shared" ca="1" si="14"/>
        <v/>
      </c>
      <c r="AK26" s="135" t="str">
        <f t="shared" ca="1" si="14"/>
        <v/>
      </c>
      <c r="AL26" s="135" t="str">
        <f t="shared" ca="1" si="14"/>
        <v/>
      </c>
      <c r="AM26" s="135" t="str">
        <f t="shared" ca="1" si="14"/>
        <v/>
      </c>
      <c r="AN26" s="135" t="str">
        <f t="shared" ca="1" si="14"/>
        <v/>
      </c>
      <c r="AO26" s="135" t="str">
        <f t="shared" ca="1" si="14"/>
        <v/>
      </c>
      <c r="BJ26" s="118" t="str">
        <f t="shared" ca="1" si="24"/>
        <v/>
      </c>
      <c r="BK26" s="118" t="str">
        <f t="shared" ca="1" si="23"/>
        <v/>
      </c>
      <c r="BL26" s="118" t="str">
        <f t="shared" ca="1" si="23"/>
        <v/>
      </c>
      <c r="BM26" s="118" t="str">
        <f t="shared" ca="1" si="23"/>
        <v/>
      </c>
      <c r="BN26" s="118" t="str">
        <f t="shared" ca="1" si="23"/>
        <v/>
      </c>
      <c r="BO26" s="118" t="str">
        <f t="shared" ca="1" si="23"/>
        <v/>
      </c>
      <c r="BP26" s="118" t="str">
        <f t="shared" ca="1" si="23"/>
        <v/>
      </c>
      <c r="BQ26" s="118" t="str">
        <f t="shared" ca="1" si="23"/>
        <v/>
      </c>
      <c r="BR26" s="118" t="str">
        <f t="shared" ca="1" si="23"/>
        <v/>
      </c>
      <c r="BS26" s="118" t="str">
        <f t="shared" ca="1" si="23"/>
        <v/>
      </c>
      <c r="BT26" s="118" t="str">
        <f t="shared" ca="1" si="23"/>
        <v/>
      </c>
      <c r="BU26" s="118" t="str">
        <f t="shared" ca="1" si="23"/>
        <v/>
      </c>
      <c r="BV26" s="118" t="str">
        <f t="shared" ca="1" si="23"/>
        <v/>
      </c>
      <c r="BW26" s="118" t="str">
        <f t="shared" ca="1" si="23"/>
        <v/>
      </c>
      <c r="BX26" s="118" t="str">
        <f t="shared" ca="1" si="23"/>
        <v/>
      </c>
      <c r="BY26" s="118" t="str">
        <f t="shared" ca="1" si="23"/>
        <v/>
      </c>
      <c r="BZ26" s="118" t="str">
        <f t="shared" ca="1" si="23"/>
        <v/>
      </c>
      <c r="CA26" s="118" t="str">
        <f t="shared" ca="1" si="23"/>
        <v/>
      </c>
      <c r="CB26" s="118" t="str">
        <f t="shared" ca="1" si="23"/>
        <v/>
      </c>
      <c r="CC26" s="118" t="str">
        <f t="shared" ca="1" si="23"/>
        <v/>
      </c>
      <c r="CD26" s="118" t="str">
        <f t="shared" ca="1" si="23"/>
        <v/>
      </c>
      <c r="CE26" s="118" t="str">
        <f t="shared" ca="1" si="23"/>
        <v/>
      </c>
      <c r="CF26" s="118" t="str">
        <f t="shared" ca="1" si="23"/>
        <v/>
      </c>
      <c r="CG26" s="118" t="str">
        <f t="shared" ca="1" si="23"/>
        <v/>
      </c>
      <c r="CH26" s="118" t="str">
        <f t="shared" ca="1" si="23"/>
        <v/>
      </c>
      <c r="CI26" s="118" t="str">
        <f t="shared" ca="1" si="23"/>
        <v/>
      </c>
      <c r="CJ26" s="118" t="str">
        <f t="shared" ca="1" si="23"/>
        <v/>
      </c>
      <c r="CK26" s="118" t="str">
        <f t="shared" ca="1" si="23"/>
        <v/>
      </c>
      <c r="CL26" s="118" t="str">
        <f t="shared" ca="1" si="23"/>
        <v/>
      </c>
      <c r="CM26" s="118" t="str">
        <f t="shared" ca="1" si="23"/>
        <v/>
      </c>
      <c r="CN26" s="118" t="str">
        <f t="shared" ca="1" si="23"/>
        <v/>
      </c>
      <c r="CO26" s="118" t="str">
        <f t="shared" ca="1" si="23"/>
        <v/>
      </c>
      <c r="CP26" s="118" t="str">
        <f t="shared" ca="1" si="23"/>
        <v/>
      </c>
      <c r="CQ26" s="118" t="str">
        <f t="shared" ca="1" si="23"/>
        <v/>
      </c>
      <c r="CR26" s="118" t="str">
        <f t="shared" ca="1" si="23"/>
        <v/>
      </c>
      <c r="CS26" s="118" t="str">
        <f t="shared" ca="1" si="23"/>
        <v/>
      </c>
    </row>
    <row r="27" spans="1:97" ht="15" customHeight="1" x14ac:dyDescent="0.25">
      <c r="A27" s="497" t="s">
        <v>212</v>
      </c>
      <c r="B27" s="135" t="str">
        <f t="shared" ca="1" si="10"/>
        <v/>
      </c>
      <c r="C27" s="135" t="str">
        <f t="shared" ca="1" si="10"/>
        <v/>
      </c>
      <c r="D27" s="135" t="str">
        <f t="shared" ca="1" si="10"/>
        <v/>
      </c>
      <c r="E27" s="135" t="str">
        <f t="shared" ca="1" si="10"/>
        <v/>
      </c>
      <c r="F27" s="135" t="str">
        <f t="shared" ca="1" si="10"/>
        <v/>
      </c>
      <c r="G27" s="135" t="str">
        <f t="shared" ca="1" si="10"/>
        <v/>
      </c>
      <c r="H27" s="135" t="str">
        <f t="shared" ca="1" si="10"/>
        <v/>
      </c>
      <c r="I27" s="500"/>
      <c r="J27" s="135" t="str">
        <f t="shared" ca="1" si="11"/>
        <v/>
      </c>
      <c r="K27" s="135" t="str">
        <f t="shared" ca="1" si="11"/>
        <v/>
      </c>
      <c r="L27" s="135" t="str">
        <f t="shared" ca="1" si="11"/>
        <v/>
      </c>
      <c r="M27" s="135" t="str">
        <f t="shared" ca="1" si="11"/>
        <v/>
      </c>
      <c r="N27" s="135" t="str">
        <f t="shared" ca="1" si="11"/>
        <v/>
      </c>
      <c r="O27" s="135" t="str">
        <f t="shared" ca="1" si="11"/>
        <v/>
      </c>
      <c r="P27" s="135" t="str">
        <f t="shared" ca="1" si="11"/>
        <v/>
      </c>
      <c r="Q27" s="500"/>
      <c r="R27" s="135" t="str">
        <f t="shared" ca="1" si="12"/>
        <v/>
      </c>
      <c r="S27" s="135" t="str">
        <f t="shared" ca="1" si="12"/>
        <v/>
      </c>
      <c r="T27" s="135" t="str">
        <f t="shared" ca="1" si="12"/>
        <v/>
      </c>
      <c r="U27" s="135" t="str">
        <f t="shared" ca="1" si="12"/>
        <v/>
      </c>
      <c r="V27" s="135" t="str">
        <f t="shared" ca="1" si="12"/>
        <v/>
      </c>
      <c r="W27" s="135" t="str">
        <f t="shared" ca="1" si="12"/>
        <v/>
      </c>
      <c r="X27" s="500"/>
      <c r="Y27" s="135" t="str">
        <f t="shared" ca="1" si="13"/>
        <v/>
      </c>
      <c r="Z27" s="135" t="str">
        <f t="shared" ca="1" si="13"/>
        <v/>
      </c>
      <c r="AA27" s="135" t="str">
        <f t="shared" ca="1" si="13"/>
        <v/>
      </c>
      <c r="AB27" s="135" t="str">
        <f t="shared" ca="1" si="13"/>
        <v/>
      </c>
      <c r="AC27" s="135" t="str">
        <f t="shared" ca="1" si="13"/>
        <v/>
      </c>
      <c r="AD27" s="135" t="str">
        <f t="shared" ca="1" si="13"/>
        <v/>
      </c>
      <c r="AE27" s="135" t="str">
        <f t="shared" ca="1" si="13"/>
        <v/>
      </c>
      <c r="AF27" s="500"/>
      <c r="AG27" s="135" t="str">
        <f t="shared" ca="1" si="14"/>
        <v/>
      </c>
      <c r="AH27" s="135" t="str">
        <f t="shared" ca="1" si="14"/>
        <v/>
      </c>
      <c r="AI27" s="135" t="str">
        <f t="shared" ca="1" si="14"/>
        <v/>
      </c>
      <c r="AJ27" s="135" t="str">
        <f t="shared" ca="1" si="14"/>
        <v/>
      </c>
      <c r="AK27" s="135" t="str">
        <f t="shared" ca="1" si="14"/>
        <v/>
      </c>
      <c r="AL27" s="135" t="str">
        <f t="shared" ca="1" si="14"/>
        <v/>
      </c>
      <c r="AM27" s="135" t="str">
        <f t="shared" ca="1" si="14"/>
        <v/>
      </c>
      <c r="AN27" s="135" t="str">
        <f t="shared" ca="1" si="14"/>
        <v/>
      </c>
      <c r="AO27" s="135" t="str">
        <f t="shared" ca="1" si="14"/>
        <v/>
      </c>
      <c r="BJ27" s="118" t="str">
        <f t="shared" ca="1" si="24"/>
        <v/>
      </c>
      <c r="BK27" s="118" t="str">
        <f t="shared" ca="1" si="23"/>
        <v/>
      </c>
      <c r="BL27" s="118" t="str">
        <f t="shared" ca="1" si="23"/>
        <v/>
      </c>
      <c r="BM27" s="118" t="str">
        <f t="shared" ca="1" si="23"/>
        <v/>
      </c>
      <c r="BN27" s="118" t="str">
        <f t="shared" ca="1" si="23"/>
        <v/>
      </c>
      <c r="BO27" s="118" t="str">
        <f t="shared" ca="1" si="23"/>
        <v/>
      </c>
      <c r="BP27" s="118" t="str">
        <f t="shared" ca="1" si="23"/>
        <v/>
      </c>
      <c r="BQ27" s="118" t="str">
        <f t="shared" ca="1" si="23"/>
        <v/>
      </c>
      <c r="BR27" s="118" t="str">
        <f t="shared" ca="1" si="23"/>
        <v/>
      </c>
      <c r="BS27" s="118" t="str">
        <f t="shared" ca="1" si="23"/>
        <v/>
      </c>
      <c r="BT27" s="118" t="str">
        <f t="shared" ca="1" si="23"/>
        <v/>
      </c>
      <c r="BU27" s="118" t="str">
        <f t="shared" ca="1" si="23"/>
        <v/>
      </c>
      <c r="BV27" s="118" t="str">
        <f t="shared" ca="1" si="23"/>
        <v/>
      </c>
      <c r="BW27" s="118" t="str">
        <f t="shared" ca="1" si="23"/>
        <v/>
      </c>
      <c r="BX27" s="118" t="str">
        <f t="shared" ca="1" si="23"/>
        <v/>
      </c>
      <c r="BY27" s="118" t="str">
        <f t="shared" ca="1" si="23"/>
        <v/>
      </c>
      <c r="BZ27" s="118" t="str">
        <f t="shared" ca="1" si="23"/>
        <v/>
      </c>
      <c r="CA27" s="118" t="str">
        <f t="shared" ca="1" si="23"/>
        <v/>
      </c>
      <c r="CB27" s="118" t="str">
        <f t="shared" ca="1" si="23"/>
        <v/>
      </c>
      <c r="CC27" s="118" t="str">
        <f t="shared" ca="1" si="23"/>
        <v/>
      </c>
      <c r="CD27" s="118" t="str">
        <f t="shared" ca="1" si="23"/>
        <v/>
      </c>
      <c r="CE27" s="118" t="str">
        <f t="shared" ca="1" si="23"/>
        <v/>
      </c>
      <c r="CF27" s="118" t="str">
        <f t="shared" ca="1" si="23"/>
        <v/>
      </c>
      <c r="CG27" s="118" t="str">
        <f t="shared" ca="1" si="23"/>
        <v/>
      </c>
      <c r="CH27" s="118" t="str">
        <f t="shared" ca="1" si="23"/>
        <v/>
      </c>
      <c r="CI27" s="118" t="str">
        <f t="shared" ca="1" si="23"/>
        <v/>
      </c>
      <c r="CJ27" s="118" t="str">
        <f t="shared" ca="1" si="23"/>
        <v/>
      </c>
      <c r="CK27" s="118" t="str">
        <f t="shared" ca="1" si="23"/>
        <v/>
      </c>
      <c r="CL27" s="118" t="str">
        <f t="shared" ca="1" si="23"/>
        <v/>
      </c>
      <c r="CM27" s="118" t="str">
        <f t="shared" ca="1" si="23"/>
        <v/>
      </c>
      <c r="CN27" s="118" t="str">
        <f t="shared" ca="1" si="23"/>
        <v/>
      </c>
      <c r="CO27" s="118" t="str">
        <f t="shared" ca="1" si="23"/>
        <v/>
      </c>
      <c r="CP27" s="118" t="str">
        <f t="shared" ca="1" si="23"/>
        <v/>
      </c>
      <c r="CQ27" s="118" t="str">
        <f t="shared" ca="1" si="23"/>
        <v/>
      </c>
      <c r="CR27" s="118" t="str">
        <f t="shared" ca="1" si="23"/>
        <v/>
      </c>
      <c r="CS27" s="118" t="str">
        <f t="shared" ca="1" si="23"/>
        <v/>
      </c>
    </row>
    <row r="28" spans="1:97" ht="15" customHeight="1" x14ac:dyDescent="0.25">
      <c r="A28" s="498"/>
      <c r="B28" s="135" t="str">
        <f t="shared" ca="1" si="10"/>
        <v/>
      </c>
      <c r="C28" s="135" t="str">
        <f t="shared" ca="1" si="10"/>
        <v/>
      </c>
      <c r="D28" s="135" t="str">
        <f t="shared" ca="1" si="10"/>
        <v/>
      </c>
      <c r="E28" s="135" t="str">
        <f t="shared" ca="1" si="10"/>
        <v/>
      </c>
      <c r="F28" s="135" t="str">
        <f t="shared" ca="1" si="10"/>
        <v/>
      </c>
      <c r="G28" s="135" t="str">
        <f t="shared" ca="1" si="10"/>
        <v/>
      </c>
      <c r="H28" s="135" t="str">
        <f t="shared" ca="1" si="10"/>
        <v/>
      </c>
      <c r="I28" s="500"/>
      <c r="J28" s="135" t="str">
        <f t="shared" ca="1" si="11"/>
        <v/>
      </c>
      <c r="K28" s="135" t="str">
        <f t="shared" ca="1" si="11"/>
        <v/>
      </c>
      <c r="L28" s="135" t="str">
        <f t="shared" ca="1" si="11"/>
        <v/>
      </c>
      <c r="M28" s="135" t="str">
        <f t="shared" ca="1" si="11"/>
        <v/>
      </c>
      <c r="N28" s="135" t="str">
        <f t="shared" ca="1" si="11"/>
        <v/>
      </c>
      <c r="O28" s="135" t="str">
        <f t="shared" ca="1" si="11"/>
        <v/>
      </c>
      <c r="P28" s="135" t="str">
        <f t="shared" ca="1" si="11"/>
        <v/>
      </c>
      <c r="Q28" s="500"/>
      <c r="R28" s="135" t="str">
        <f t="shared" ca="1" si="12"/>
        <v/>
      </c>
      <c r="S28" s="135" t="str">
        <f t="shared" ca="1" si="12"/>
        <v/>
      </c>
      <c r="T28" s="135" t="str">
        <f t="shared" ca="1" si="12"/>
        <v/>
      </c>
      <c r="U28" s="135" t="str">
        <f t="shared" ca="1" si="12"/>
        <v/>
      </c>
      <c r="V28" s="135" t="str">
        <f t="shared" ca="1" si="12"/>
        <v/>
      </c>
      <c r="W28" s="135" t="str">
        <f t="shared" ca="1" si="12"/>
        <v/>
      </c>
      <c r="X28" s="500"/>
      <c r="Y28" s="135" t="str">
        <f t="shared" ca="1" si="13"/>
        <v/>
      </c>
      <c r="Z28" s="135" t="str">
        <f t="shared" ca="1" si="13"/>
        <v/>
      </c>
      <c r="AA28" s="135" t="str">
        <f t="shared" ca="1" si="13"/>
        <v/>
      </c>
      <c r="AB28" s="135" t="str">
        <f t="shared" ca="1" si="13"/>
        <v/>
      </c>
      <c r="AC28" s="135" t="str">
        <f t="shared" ca="1" si="13"/>
        <v/>
      </c>
      <c r="AD28" s="135" t="str">
        <f t="shared" ca="1" si="13"/>
        <v/>
      </c>
      <c r="AE28" s="135" t="str">
        <f t="shared" ca="1" si="13"/>
        <v/>
      </c>
      <c r="AF28" s="500"/>
      <c r="AG28" s="135" t="str">
        <f t="shared" ca="1" si="14"/>
        <v/>
      </c>
      <c r="AH28" s="135" t="str">
        <f t="shared" ca="1" si="14"/>
        <v/>
      </c>
      <c r="AI28" s="135" t="str">
        <f t="shared" ca="1" si="14"/>
        <v/>
      </c>
      <c r="AJ28" s="135" t="str">
        <f t="shared" ca="1" si="14"/>
        <v/>
      </c>
      <c r="AK28" s="135" t="str">
        <f t="shared" ca="1" si="14"/>
        <v/>
      </c>
      <c r="AL28" s="135" t="str">
        <f t="shared" ca="1" si="14"/>
        <v/>
      </c>
      <c r="AM28" s="135" t="str">
        <f t="shared" ca="1" si="14"/>
        <v/>
      </c>
      <c r="AN28" s="135" t="str">
        <f t="shared" ca="1" si="14"/>
        <v/>
      </c>
      <c r="AO28" s="135" t="str">
        <f t="shared" ca="1" si="14"/>
        <v/>
      </c>
      <c r="BI28" s="115" t="s">
        <v>201</v>
      </c>
      <c r="BJ28" s="118" t="str">
        <f ca="1">IFERROR(LEFT(INDIRECT("l(-10)c"&amp;TEXT(46+2*BJ9,"##"),FALSE)&amp;"        ",8),"")</f>
        <v xml:space="preserve">        </v>
      </c>
      <c r="BK28" s="118" t="str">
        <f t="shared" ref="BK28:CS28" ca="1" si="25">IFERROR(LEFT(INDIRECT("l(-10)c"&amp;TEXT(46+2*BK9,"##"),FALSE)&amp;"        ",8),"")</f>
        <v xml:space="preserve">        </v>
      </c>
      <c r="BL28" s="118" t="str">
        <f t="shared" ca="1" si="25"/>
        <v xml:space="preserve">        </v>
      </c>
      <c r="BM28" s="118" t="str">
        <f t="shared" ca="1" si="25"/>
        <v xml:space="preserve">        </v>
      </c>
      <c r="BN28" s="118" t="str">
        <f t="shared" ca="1" si="25"/>
        <v xml:space="preserve">        </v>
      </c>
      <c r="BO28" s="118" t="str">
        <f t="shared" ca="1" si="25"/>
        <v xml:space="preserve">        </v>
      </c>
      <c r="BP28" s="118" t="str">
        <f t="shared" ca="1" si="25"/>
        <v xml:space="preserve">        </v>
      </c>
      <c r="BQ28" s="118" t="str">
        <f t="shared" ca="1" si="25"/>
        <v xml:space="preserve">        </v>
      </c>
      <c r="BR28" s="118" t="str">
        <f t="shared" ca="1" si="25"/>
        <v xml:space="preserve">        </v>
      </c>
      <c r="BS28" s="118" t="str">
        <f t="shared" ca="1" si="25"/>
        <v xml:space="preserve">        </v>
      </c>
      <c r="BT28" s="118" t="str">
        <f t="shared" ca="1" si="25"/>
        <v xml:space="preserve">        </v>
      </c>
      <c r="BU28" s="118" t="str">
        <f t="shared" ca="1" si="25"/>
        <v xml:space="preserve">        </v>
      </c>
      <c r="BV28" s="118" t="str">
        <f t="shared" ca="1" si="25"/>
        <v xml:space="preserve">        </v>
      </c>
      <c r="BW28" s="118" t="str">
        <f t="shared" ca="1" si="25"/>
        <v xml:space="preserve">        </v>
      </c>
      <c r="BX28" s="118" t="str">
        <f t="shared" ca="1" si="25"/>
        <v xml:space="preserve">        </v>
      </c>
      <c r="BY28" s="118" t="str">
        <f t="shared" ca="1" si="25"/>
        <v xml:space="preserve">        </v>
      </c>
      <c r="BZ28" s="118" t="str">
        <f t="shared" ca="1" si="25"/>
        <v xml:space="preserve">        </v>
      </c>
      <c r="CA28" s="118" t="str">
        <f t="shared" ca="1" si="25"/>
        <v xml:space="preserve">        </v>
      </c>
      <c r="CB28" s="118" t="str">
        <f t="shared" ca="1" si="25"/>
        <v xml:space="preserve">        </v>
      </c>
      <c r="CC28" s="118" t="str">
        <f t="shared" ca="1" si="25"/>
        <v xml:space="preserve">        </v>
      </c>
      <c r="CD28" s="118" t="str">
        <f t="shared" ca="1" si="25"/>
        <v xml:space="preserve">        </v>
      </c>
      <c r="CE28" s="118" t="str">
        <f t="shared" ca="1" si="25"/>
        <v xml:space="preserve">        </v>
      </c>
      <c r="CF28" s="118" t="str">
        <f t="shared" ca="1" si="25"/>
        <v xml:space="preserve">        </v>
      </c>
      <c r="CG28" s="118" t="str">
        <f t="shared" ca="1" si="25"/>
        <v xml:space="preserve">        </v>
      </c>
      <c r="CH28" s="118" t="str">
        <f t="shared" ca="1" si="25"/>
        <v xml:space="preserve">        </v>
      </c>
      <c r="CI28" s="118" t="str">
        <f t="shared" ca="1" si="25"/>
        <v xml:space="preserve">        </v>
      </c>
      <c r="CJ28" s="118" t="str">
        <f t="shared" ca="1" si="25"/>
        <v xml:space="preserve">        </v>
      </c>
      <c r="CK28" s="118" t="str">
        <f t="shared" ca="1" si="25"/>
        <v xml:space="preserve">        </v>
      </c>
      <c r="CL28" s="118" t="str">
        <f t="shared" ca="1" si="25"/>
        <v xml:space="preserve">        </v>
      </c>
      <c r="CM28" s="118" t="str">
        <f t="shared" ca="1" si="25"/>
        <v xml:space="preserve">        </v>
      </c>
      <c r="CN28" s="118" t="str">
        <f t="shared" ca="1" si="25"/>
        <v xml:space="preserve">        </v>
      </c>
      <c r="CO28" s="118" t="str">
        <f t="shared" ca="1" si="25"/>
        <v xml:space="preserve">        </v>
      </c>
      <c r="CP28" s="118" t="str">
        <f t="shared" ca="1" si="25"/>
        <v xml:space="preserve">        </v>
      </c>
      <c r="CQ28" s="118" t="str">
        <f t="shared" ca="1" si="25"/>
        <v xml:space="preserve">        </v>
      </c>
      <c r="CR28" s="118" t="str">
        <f t="shared" ca="1" si="25"/>
        <v xml:space="preserve">        </v>
      </c>
      <c r="CS28" s="118" t="str">
        <f t="shared" ca="1" si="25"/>
        <v xml:space="preserve">        </v>
      </c>
    </row>
    <row r="29" spans="1:97" ht="15" customHeight="1" x14ac:dyDescent="0.25">
      <c r="A29" s="497" t="s">
        <v>213</v>
      </c>
      <c r="B29" s="135" t="str">
        <f t="shared" ca="1" si="10"/>
        <v/>
      </c>
      <c r="C29" s="135" t="str">
        <f t="shared" ca="1" si="10"/>
        <v/>
      </c>
      <c r="D29" s="135" t="str">
        <f t="shared" ca="1" si="10"/>
        <v/>
      </c>
      <c r="E29" s="135" t="str">
        <f t="shared" ca="1" si="10"/>
        <v/>
      </c>
      <c r="F29" s="135" t="str">
        <f t="shared" ca="1" si="10"/>
        <v/>
      </c>
      <c r="G29" s="135" t="str">
        <f t="shared" ca="1" si="10"/>
        <v/>
      </c>
      <c r="H29" s="135" t="str">
        <f t="shared" ca="1" si="10"/>
        <v/>
      </c>
      <c r="I29" s="500"/>
      <c r="J29" s="135" t="str">
        <f t="shared" ca="1" si="11"/>
        <v/>
      </c>
      <c r="K29" s="135" t="str">
        <f t="shared" ca="1" si="11"/>
        <v/>
      </c>
      <c r="L29" s="135" t="str">
        <f t="shared" ca="1" si="11"/>
        <v/>
      </c>
      <c r="M29" s="135" t="str">
        <f t="shared" ca="1" si="11"/>
        <v/>
      </c>
      <c r="N29" s="135" t="str">
        <f t="shared" ca="1" si="11"/>
        <v/>
      </c>
      <c r="O29" s="135" t="str">
        <f t="shared" ca="1" si="11"/>
        <v/>
      </c>
      <c r="P29" s="135" t="str">
        <f t="shared" ca="1" si="11"/>
        <v/>
      </c>
      <c r="Q29" s="500"/>
      <c r="R29" s="135" t="str">
        <f t="shared" ca="1" si="12"/>
        <v/>
      </c>
      <c r="S29" s="135" t="str">
        <f t="shared" ca="1" si="12"/>
        <v/>
      </c>
      <c r="T29" s="135" t="str">
        <f t="shared" ca="1" si="12"/>
        <v/>
      </c>
      <c r="U29" s="135" t="str">
        <f t="shared" ca="1" si="12"/>
        <v/>
      </c>
      <c r="V29" s="135" t="str">
        <f t="shared" ca="1" si="12"/>
        <v/>
      </c>
      <c r="W29" s="135" t="str">
        <f t="shared" ca="1" si="12"/>
        <v/>
      </c>
      <c r="X29" s="500"/>
      <c r="Y29" s="135" t="str">
        <f t="shared" ca="1" si="13"/>
        <v/>
      </c>
      <c r="Z29" s="135" t="str">
        <f t="shared" ca="1" si="13"/>
        <v/>
      </c>
      <c r="AA29" s="135" t="str">
        <f t="shared" ca="1" si="13"/>
        <v/>
      </c>
      <c r="AB29" s="135" t="str">
        <f t="shared" ca="1" si="13"/>
        <v/>
      </c>
      <c r="AC29" s="135" t="str">
        <f t="shared" ca="1" si="13"/>
        <v/>
      </c>
      <c r="AD29" s="135" t="str">
        <f t="shared" ca="1" si="13"/>
        <v/>
      </c>
      <c r="AE29" s="135" t="str">
        <f t="shared" ca="1" si="13"/>
        <v/>
      </c>
      <c r="AF29" s="500"/>
      <c r="AG29" s="135" t="str">
        <f t="shared" ca="1" si="14"/>
        <v/>
      </c>
      <c r="AH29" s="135" t="str">
        <f t="shared" ca="1" si="14"/>
        <v/>
      </c>
      <c r="AI29" s="135" t="str">
        <f t="shared" ca="1" si="14"/>
        <v/>
      </c>
      <c r="AJ29" s="135" t="str">
        <f t="shared" ca="1" si="14"/>
        <v/>
      </c>
      <c r="AK29" s="135" t="str">
        <f t="shared" ca="1" si="14"/>
        <v/>
      </c>
      <c r="AL29" s="135" t="str">
        <f t="shared" ca="1" si="14"/>
        <v/>
      </c>
      <c r="AM29" s="135" t="str">
        <f t="shared" ca="1" si="14"/>
        <v/>
      </c>
      <c r="AN29" s="135" t="str">
        <f t="shared" ca="1" si="14"/>
        <v/>
      </c>
      <c r="AO29" s="135" t="str">
        <f t="shared" ca="1" si="14"/>
        <v/>
      </c>
      <c r="BJ29" s="118" t="str">
        <f ca="1">IFERROR(IF(ROW()-27&lt;=INDIRECT("l18c"&amp;TEXT(45+2*BJ$9,"##"),FALSE),BJ28,""),"")</f>
        <v xml:space="preserve">        </v>
      </c>
      <c r="BK29" s="118" t="str">
        <f t="shared" ref="BK29:CS35" ca="1" si="26">IFERROR(IF(ROW()-27&lt;=INDIRECT("l18c"&amp;TEXT(45+2*BK$9,"##"),FALSE),BK28,""),"")</f>
        <v xml:space="preserve">        </v>
      </c>
      <c r="BL29" s="118" t="str">
        <f t="shared" ca="1" si="26"/>
        <v xml:space="preserve">        </v>
      </c>
      <c r="BM29" s="118" t="str">
        <f t="shared" ca="1" si="26"/>
        <v xml:space="preserve">        </v>
      </c>
      <c r="BN29" s="118" t="str">
        <f t="shared" ca="1" si="26"/>
        <v xml:space="preserve">        </v>
      </c>
      <c r="BO29" s="118" t="str">
        <f t="shared" ca="1" si="26"/>
        <v xml:space="preserve">        </v>
      </c>
      <c r="BP29" s="118" t="str">
        <f t="shared" ca="1" si="26"/>
        <v xml:space="preserve">        </v>
      </c>
      <c r="BQ29" s="118" t="str">
        <f t="shared" ca="1" si="26"/>
        <v xml:space="preserve">        </v>
      </c>
      <c r="BR29" s="118" t="str">
        <f t="shared" ca="1" si="26"/>
        <v xml:space="preserve">        </v>
      </c>
      <c r="BS29" s="118" t="str">
        <f t="shared" ca="1" si="26"/>
        <v xml:space="preserve">        </v>
      </c>
      <c r="BT29" s="118" t="str">
        <f t="shared" ca="1" si="26"/>
        <v xml:space="preserve">        </v>
      </c>
      <c r="BU29" s="118" t="str">
        <f t="shared" ca="1" si="26"/>
        <v xml:space="preserve">        </v>
      </c>
      <c r="BV29" s="118" t="str">
        <f t="shared" ca="1" si="26"/>
        <v xml:space="preserve">        </v>
      </c>
      <c r="BW29" s="118" t="str">
        <f t="shared" ca="1" si="26"/>
        <v xml:space="preserve">        </v>
      </c>
      <c r="BX29" s="118" t="str">
        <f t="shared" ca="1" si="26"/>
        <v xml:space="preserve">        </v>
      </c>
      <c r="BY29" s="118" t="str">
        <f t="shared" ca="1" si="26"/>
        <v xml:space="preserve">        </v>
      </c>
      <c r="BZ29" s="118" t="str">
        <f t="shared" ca="1" si="26"/>
        <v xml:space="preserve">        </v>
      </c>
      <c r="CA29" s="118" t="str">
        <f t="shared" ca="1" si="26"/>
        <v xml:space="preserve">        </v>
      </c>
      <c r="CB29" s="118" t="str">
        <f t="shared" ca="1" si="26"/>
        <v xml:space="preserve">        </v>
      </c>
      <c r="CC29" s="118" t="str">
        <f t="shared" ca="1" si="26"/>
        <v xml:space="preserve">        </v>
      </c>
      <c r="CD29" s="118" t="str">
        <f t="shared" ca="1" si="26"/>
        <v xml:space="preserve">        </v>
      </c>
      <c r="CE29" s="118" t="str">
        <f t="shared" ca="1" si="26"/>
        <v xml:space="preserve">        </v>
      </c>
      <c r="CF29" s="118" t="str">
        <f t="shared" ca="1" si="26"/>
        <v xml:space="preserve">        </v>
      </c>
      <c r="CG29" s="118" t="str">
        <f t="shared" ca="1" si="26"/>
        <v xml:space="preserve">        </v>
      </c>
      <c r="CH29" s="118" t="str">
        <f t="shared" ca="1" si="26"/>
        <v xml:space="preserve">        </v>
      </c>
      <c r="CI29" s="118" t="str">
        <f t="shared" ca="1" si="26"/>
        <v xml:space="preserve">        </v>
      </c>
      <c r="CJ29" s="118" t="str">
        <f t="shared" ca="1" si="26"/>
        <v xml:space="preserve">        </v>
      </c>
      <c r="CK29" s="118" t="str">
        <f t="shared" ca="1" si="26"/>
        <v xml:space="preserve">        </v>
      </c>
      <c r="CL29" s="118" t="str">
        <f t="shared" ca="1" si="26"/>
        <v xml:space="preserve">        </v>
      </c>
      <c r="CM29" s="118" t="str">
        <f t="shared" ca="1" si="26"/>
        <v xml:space="preserve">        </v>
      </c>
      <c r="CN29" s="118" t="str">
        <f t="shared" ca="1" si="26"/>
        <v xml:space="preserve">        </v>
      </c>
      <c r="CO29" s="118" t="str">
        <f t="shared" ca="1" si="26"/>
        <v xml:space="preserve">        </v>
      </c>
      <c r="CP29" s="118" t="str">
        <f t="shared" ca="1" si="26"/>
        <v xml:space="preserve">        </v>
      </c>
      <c r="CQ29" s="118" t="str">
        <f t="shared" ca="1" si="26"/>
        <v xml:space="preserve">        </v>
      </c>
      <c r="CR29" s="118" t="str">
        <f t="shared" ca="1" si="26"/>
        <v xml:space="preserve">        </v>
      </c>
      <c r="CS29" s="118" t="str">
        <f t="shared" ca="1" si="26"/>
        <v xml:space="preserve">        </v>
      </c>
    </row>
    <row r="30" spans="1:97" ht="15" customHeight="1" x14ac:dyDescent="0.25">
      <c r="A30" s="498"/>
      <c r="B30" s="135" t="str">
        <f t="shared" ca="1" si="10"/>
        <v/>
      </c>
      <c r="C30" s="135" t="str">
        <f t="shared" ca="1" si="10"/>
        <v/>
      </c>
      <c r="D30" s="135" t="str">
        <f t="shared" ca="1" si="10"/>
        <v/>
      </c>
      <c r="E30" s="135" t="str">
        <f t="shared" ca="1" si="10"/>
        <v/>
      </c>
      <c r="F30" s="135" t="str">
        <f t="shared" ca="1" si="10"/>
        <v/>
      </c>
      <c r="G30" s="135" t="str">
        <f t="shared" ca="1" si="10"/>
        <v/>
      </c>
      <c r="H30" s="135" t="str">
        <f t="shared" ca="1" si="10"/>
        <v/>
      </c>
      <c r="I30" s="500"/>
      <c r="J30" s="135" t="str">
        <f t="shared" ca="1" si="11"/>
        <v/>
      </c>
      <c r="K30" s="135" t="str">
        <f t="shared" ca="1" si="11"/>
        <v/>
      </c>
      <c r="L30" s="135" t="str">
        <f t="shared" ca="1" si="11"/>
        <v/>
      </c>
      <c r="M30" s="135" t="str">
        <f t="shared" ca="1" si="11"/>
        <v/>
      </c>
      <c r="N30" s="135" t="str">
        <f t="shared" ca="1" si="11"/>
        <v/>
      </c>
      <c r="O30" s="135" t="str">
        <f t="shared" ca="1" si="11"/>
        <v/>
      </c>
      <c r="P30" s="135" t="str">
        <f t="shared" ca="1" si="11"/>
        <v/>
      </c>
      <c r="Q30" s="500"/>
      <c r="R30" s="135" t="str">
        <f t="shared" ca="1" si="12"/>
        <v/>
      </c>
      <c r="S30" s="135" t="str">
        <f t="shared" ca="1" si="12"/>
        <v/>
      </c>
      <c r="T30" s="135" t="str">
        <f t="shared" ca="1" si="12"/>
        <v/>
      </c>
      <c r="U30" s="135" t="str">
        <f t="shared" ca="1" si="12"/>
        <v/>
      </c>
      <c r="V30" s="135" t="str">
        <f t="shared" ca="1" si="12"/>
        <v/>
      </c>
      <c r="W30" s="135" t="str">
        <f t="shared" ca="1" si="12"/>
        <v/>
      </c>
      <c r="X30" s="500"/>
      <c r="Y30" s="135" t="str">
        <f t="shared" ca="1" si="13"/>
        <v/>
      </c>
      <c r="Z30" s="135" t="str">
        <f t="shared" ca="1" si="13"/>
        <v/>
      </c>
      <c r="AA30" s="135" t="str">
        <f t="shared" ca="1" si="13"/>
        <v/>
      </c>
      <c r="AB30" s="135" t="str">
        <f t="shared" ca="1" si="13"/>
        <v/>
      </c>
      <c r="AC30" s="135" t="str">
        <f t="shared" ca="1" si="13"/>
        <v/>
      </c>
      <c r="AD30" s="135" t="str">
        <f t="shared" ca="1" si="13"/>
        <v/>
      </c>
      <c r="AE30" s="135" t="str">
        <f t="shared" ca="1" si="13"/>
        <v/>
      </c>
      <c r="AF30" s="500"/>
      <c r="AG30" s="135" t="str">
        <f t="shared" ca="1" si="14"/>
        <v/>
      </c>
      <c r="AH30" s="135" t="str">
        <f t="shared" ca="1" si="14"/>
        <v/>
      </c>
      <c r="AI30" s="135" t="str">
        <f t="shared" ca="1" si="14"/>
        <v/>
      </c>
      <c r="AJ30" s="135" t="str">
        <f t="shared" ca="1" si="14"/>
        <v/>
      </c>
      <c r="AK30" s="135" t="str">
        <f t="shared" ca="1" si="14"/>
        <v/>
      </c>
      <c r="AL30" s="135" t="str">
        <f t="shared" ca="1" si="14"/>
        <v/>
      </c>
      <c r="AM30" s="135" t="str">
        <f t="shared" ca="1" si="14"/>
        <v/>
      </c>
      <c r="AN30" s="135" t="str">
        <f t="shared" ca="1" si="14"/>
        <v/>
      </c>
      <c r="AO30" s="135" t="str">
        <f t="shared" ca="1" si="14"/>
        <v/>
      </c>
      <c r="BJ30" s="118" t="str">
        <f t="shared" ref="BJ30:BJ35" ca="1" si="27">IFERROR(IF(ROW()-27&lt;=INDIRECT("l18c"&amp;TEXT(45+2*BJ$9,"##"),FALSE),BJ29,""),"")</f>
        <v/>
      </c>
      <c r="BK30" s="118" t="str">
        <f t="shared" ca="1" si="26"/>
        <v/>
      </c>
      <c r="BL30" s="118" t="str">
        <f t="shared" ca="1" si="26"/>
        <v/>
      </c>
      <c r="BM30" s="118" t="str">
        <f t="shared" ca="1" si="26"/>
        <v/>
      </c>
      <c r="BN30" s="118" t="str">
        <f t="shared" ca="1" si="26"/>
        <v/>
      </c>
      <c r="BO30" s="118" t="str">
        <f t="shared" ca="1" si="26"/>
        <v/>
      </c>
      <c r="BP30" s="118" t="str">
        <f t="shared" ca="1" si="26"/>
        <v/>
      </c>
      <c r="BQ30" s="118" t="str">
        <f t="shared" ca="1" si="26"/>
        <v/>
      </c>
      <c r="BR30" s="118" t="str">
        <f t="shared" ca="1" si="26"/>
        <v/>
      </c>
      <c r="BS30" s="118" t="str">
        <f t="shared" ca="1" si="26"/>
        <v/>
      </c>
      <c r="BT30" s="118" t="str">
        <f t="shared" ca="1" si="26"/>
        <v/>
      </c>
      <c r="BU30" s="118" t="str">
        <f t="shared" ca="1" si="26"/>
        <v/>
      </c>
      <c r="BV30" s="118" t="str">
        <f t="shared" ca="1" si="26"/>
        <v/>
      </c>
      <c r="BW30" s="118" t="str">
        <f t="shared" ca="1" si="26"/>
        <v/>
      </c>
      <c r="BX30" s="118" t="str">
        <f t="shared" ca="1" si="26"/>
        <v/>
      </c>
      <c r="BY30" s="118" t="str">
        <f t="shared" ca="1" si="26"/>
        <v/>
      </c>
      <c r="BZ30" s="118" t="str">
        <f t="shared" ca="1" si="26"/>
        <v/>
      </c>
      <c r="CA30" s="118" t="str">
        <f t="shared" ca="1" si="26"/>
        <v/>
      </c>
      <c r="CB30" s="118" t="str">
        <f t="shared" ca="1" si="26"/>
        <v/>
      </c>
      <c r="CC30" s="118" t="str">
        <f t="shared" ca="1" si="26"/>
        <v/>
      </c>
      <c r="CD30" s="118" t="str">
        <f t="shared" ca="1" si="26"/>
        <v/>
      </c>
      <c r="CE30" s="118" t="str">
        <f t="shared" ca="1" si="26"/>
        <v/>
      </c>
      <c r="CF30" s="118" t="str">
        <f t="shared" ca="1" si="26"/>
        <v/>
      </c>
      <c r="CG30" s="118" t="str">
        <f t="shared" ca="1" si="26"/>
        <v/>
      </c>
      <c r="CH30" s="118" t="str">
        <f t="shared" ca="1" si="26"/>
        <v/>
      </c>
      <c r="CI30" s="118" t="str">
        <f t="shared" ca="1" si="26"/>
        <v/>
      </c>
      <c r="CJ30" s="118" t="str">
        <f t="shared" ca="1" si="26"/>
        <v/>
      </c>
      <c r="CK30" s="118" t="str">
        <f t="shared" ca="1" si="26"/>
        <v/>
      </c>
      <c r="CL30" s="118" t="str">
        <f t="shared" ca="1" si="26"/>
        <v/>
      </c>
      <c r="CM30" s="118" t="str">
        <f t="shared" ca="1" si="26"/>
        <v/>
      </c>
      <c r="CN30" s="118" t="str">
        <f t="shared" ca="1" si="26"/>
        <v/>
      </c>
      <c r="CO30" s="118" t="str">
        <f t="shared" ca="1" si="26"/>
        <v/>
      </c>
      <c r="CP30" s="118" t="str">
        <f t="shared" ca="1" si="26"/>
        <v/>
      </c>
      <c r="CQ30" s="118" t="str">
        <f t="shared" ca="1" si="26"/>
        <v/>
      </c>
      <c r="CR30" s="118" t="str">
        <f t="shared" ca="1" si="26"/>
        <v/>
      </c>
      <c r="CS30" s="118" t="str">
        <f t="shared" ca="1" si="26"/>
        <v/>
      </c>
    </row>
    <row r="31" spans="1:97" ht="15" customHeight="1" x14ac:dyDescent="0.25">
      <c r="A31" s="497" t="s">
        <v>214</v>
      </c>
      <c r="B31" s="135" t="str">
        <f t="shared" ca="1" si="10"/>
        <v/>
      </c>
      <c r="C31" s="135" t="str">
        <f t="shared" ca="1" si="10"/>
        <v/>
      </c>
      <c r="D31" s="135" t="str">
        <f t="shared" ca="1" si="10"/>
        <v/>
      </c>
      <c r="E31" s="135" t="str">
        <f t="shared" ca="1" si="10"/>
        <v/>
      </c>
      <c r="F31" s="135" t="str">
        <f t="shared" ca="1" si="10"/>
        <v/>
      </c>
      <c r="G31" s="135" t="str">
        <f t="shared" ca="1" si="10"/>
        <v/>
      </c>
      <c r="H31" s="135" t="str">
        <f t="shared" ca="1" si="10"/>
        <v/>
      </c>
      <c r="I31" s="500"/>
      <c r="J31" s="135" t="str">
        <f t="shared" ca="1" si="11"/>
        <v/>
      </c>
      <c r="K31" s="135" t="str">
        <f t="shared" ca="1" si="11"/>
        <v/>
      </c>
      <c r="L31" s="135" t="str">
        <f t="shared" ca="1" si="11"/>
        <v/>
      </c>
      <c r="M31" s="135" t="str">
        <f t="shared" ca="1" si="11"/>
        <v/>
      </c>
      <c r="N31" s="135" t="str">
        <f t="shared" ca="1" si="11"/>
        <v/>
      </c>
      <c r="O31" s="135" t="str">
        <f t="shared" ca="1" si="11"/>
        <v/>
      </c>
      <c r="P31" s="135" t="str">
        <f t="shared" ca="1" si="11"/>
        <v/>
      </c>
      <c r="Q31" s="500"/>
      <c r="R31" s="135" t="str">
        <f t="shared" ca="1" si="12"/>
        <v/>
      </c>
      <c r="S31" s="135" t="str">
        <f t="shared" ca="1" si="12"/>
        <v/>
      </c>
      <c r="T31" s="135" t="str">
        <f t="shared" ca="1" si="12"/>
        <v/>
      </c>
      <c r="U31" s="135" t="str">
        <f t="shared" ca="1" si="12"/>
        <v/>
      </c>
      <c r="V31" s="135" t="str">
        <f t="shared" ca="1" si="12"/>
        <v/>
      </c>
      <c r="W31" s="135" t="str">
        <f t="shared" ca="1" si="12"/>
        <v/>
      </c>
      <c r="X31" s="500"/>
      <c r="Y31" s="135" t="str">
        <f t="shared" ca="1" si="13"/>
        <v/>
      </c>
      <c r="Z31" s="135" t="str">
        <f t="shared" ca="1" si="13"/>
        <v/>
      </c>
      <c r="AA31" s="135" t="str">
        <f t="shared" ca="1" si="13"/>
        <v/>
      </c>
      <c r="AB31" s="135" t="str">
        <f t="shared" ca="1" si="13"/>
        <v/>
      </c>
      <c r="AC31" s="135" t="str">
        <f t="shared" ca="1" si="13"/>
        <v/>
      </c>
      <c r="AD31" s="135" t="str">
        <f t="shared" ca="1" si="13"/>
        <v/>
      </c>
      <c r="AE31" s="135" t="str">
        <f t="shared" ca="1" si="13"/>
        <v/>
      </c>
      <c r="AF31" s="500"/>
      <c r="AG31" s="135" t="str">
        <f t="shared" ca="1" si="14"/>
        <v/>
      </c>
      <c r="AH31" s="135" t="str">
        <f t="shared" ca="1" si="14"/>
        <v/>
      </c>
      <c r="AI31" s="135" t="str">
        <f t="shared" ca="1" si="14"/>
        <v/>
      </c>
      <c r="AJ31" s="135" t="str">
        <f t="shared" ca="1" si="14"/>
        <v/>
      </c>
      <c r="AK31" s="135" t="str">
        <f t="shared" ca="1" si="14"/>
        <v/>
      </c>
      <c r="AL31" s="135" t="str">
        <f t="shared" ca="1" si="14"/>
        <v/>
      </c>
      <c r="AM31" s="135" t="str">
        <f t="shared" ca="1" si="14"/>
        <v/>
      </c>
      <c r="AN31" s="135" t="str">
        <f t="shared" ca="1" si="14"/>
        <v/>
      </c>
      <c r="AO31" s="135" t="str">
        <f t="shared" ca="1" si="14"/>
        <v/>
      </c>
      <c r="BJ31" s="118" t="str">
        <f t="shared" ca="1" si="27"/>
        <v/>
      </c>
      <c r="BK31" s="118" t="str">
        <f t="shared" ca="1" si="26"/>
        <v/>
      </c>
      <c r="BL31" s="118" t="str">
        <f t="shared" ca="1" si="26"/>
        <v/>
      </c>
      <c r="BM31" s="118" t="str">
        <f t="shared" ca="1" si="26"/>
        <v/>
      </c>
      <c r="BN31" s="118" t="str">
        <f t="shared" ca="1" si="26"/>
        <v/>
      </c>
      <c r="BO31" s="118" t="str">
        <f t="shared" ca="1" si="26"/>
        <v/>
      </c>
      <c r="BP31" s="118" t="str">
        <f t="shared" ca="1" si="26"/>
        <v/>
      </c>
      <c r="BQ31" s="118" t="str">
        <f t="shared" ca="1" si="26"/>
        <v/>
      </c>
      <c r="BR31" s="118" t="str">
        <f t="shared" ca="1" si="26"/>
        <v/>
      </c>
      <c r="BS31" s="118" t="str">
        <f t="shared" ca="1" si="26"/>
        <v/>
      </c>
      <c r="BT31" s="118" t="str">
        <f t="shared" ca="1" si="26"/>
        <v/>
      </c>
      <c r="BU31" s="118" t="str">
        <f t="shared" ca="1" si="26"/>
        <v/>
      </c>
      <c r="BV31" s="118" t="str">
        <f t="shared" ca="1" si="26"/>
        <v/>
      </c>
      <c r="BW31" s="118" t="str">
        <f t="shared" ca="1" si="26"/>
        <v/>
      </c>
      <c r="BX31" s="118" t="str">
        <f t="shared" ca="1" si="26"/>
        <v/>
      </c>
      <c r="BY31" s="118" t="str">
        <f t="shared" ca="1" si="26"/>
        <v/>
      </c>
      <c r="BZ31" s="118" t="str">
        <f t="shared" ca="1" si="26"/>
        <v/>
      </c>
      <c r="CA31" s="118" t="str">
        <f t="shared" ca="1" si="26"/>
        <v/>
      </c>
      <c r="CB31" s="118" t="str">
        <f t="shared" ca="1" si="26"/>
        <v/>
      </c>
      <c r="CC31" s="118" t="str">
        <f t="shared" ca="1" si="26"/>
        <v/>
      </c>
      <c r="CD31" s="118" t="str">
        <f t="shared" ca="1" si="26"/>
        <v/>
      </c>
      <c r="CE31" s="118" t="str">
        <f t="shared" ca="1" si="26"/>
        <v/>
      </c>
      <c r="CF31" s="118" t="str">
        <f t="shared" ca="1" si="26"/>
        <v/>
      </c>
      <c r="CG31" s="118" t="str">
        <f t="shared" ca="1" si="26"/>
        <v/>
      </c>
      <c r="CH31" s="118" t="str">
        <f t="shared" ca="1" si="26"/>
        <v/>
      </c>
      <c r="CI31" s="118" t="str">
        <f t="shared" ca="1" si="26"/>
        <v/>
      </c>
      <c r="CJ31" s="118" t="str">
        <f t="shared" ca="1" si="26"/>
        <v/>
      </c>
      <c r="CK31" s="118" t="str">
        <f t="shared" ca="1" si="26"/>
        <v/>
      </c>
      <c r="CL31" s="118" t="str">
        <f t="shared" ca="1" si="26"/>
        <v/>
      </c>
      <c r="CM31" s="118" t="str">
        <f t="shared" ca="1" si="26"/>
        <v/>
      </c>
      <c r="CN31" s="118" t="str">
        <f t="shared" ca="1" si="26"/>
        <v/>
      </c>
      <c r="CO31" s="118" t="str">
        <f t="shared" ca="1" si="26"/>
        <v/>
      </c>
      <c r="CP31" s="118" t="str">
        <f t="shared" ca="1" si="26"/>
        <v/>
      </c>
      <c r="CQ31" s="118" t="str">
        <f t="shared" ca="1" si="26"/>
        <v/>
      </c>
      <c r="CR31" s="118" t="str">
        <f t="shared" ca="1" si="26"/>
        <v/>
      </c>
      <c r="CS31" s="118" t="str">
        <f t="shared" ca="1" si="26"/>
        <v/>
      </c>
    </row>
    <row r="32" spans="1:97" x14ac:dyDescent="0.25">
      <c r="A32" s="498"/>
      <c r="B32" s="135" t="str">
        <f t="shared" ca="1" si="10"/>
        <v/>
      </c>
      <c r="C32" s="135" t="str">
        <f t="shared" ca="1" si="10"/>
        <v/>
      </c>
      <c r="D32" s="135" t="str">
        <f t="shared" ca="1" si="10"/>
        <v/>
      </c>
      <c r="E32" s="135" t="str">
        <f t="shared" ca="1" si="10"/>
        <v/>
      </c>
      <c r="F32" s="135" t="str">
        <f t="shared" ca="1" si="10"/>
        <v/>
      </c>
      <c r="G32" s="135" t="str">
        <f t="shared" ca="1" si="10"/>
        <v/>
      </c>
      <c r="H32" s="135" t="str">
        <f t="shared" ca="1" si="10"/>
        <v/>
      </c>
      <c r="I32" s="500"/>
      <c r="J32" s="135" t="str">
        <f t="shared" ca="1" si="11"/>
        <v/>
      </c>
      <c r="K32" s="135" t="str">
        <f t="shared" ca="1" si="11"/>
        <v/>
      </c>
      <c r="L32" s="135" t="str">
        <f t="shared" ca="1" si="11"/>
        <v/>
      </c>
      <c r="M32" s="135" t="str">
        <f t="shared" ca="1" si="11"/>
        <v/>
      </c>
      <c r="N32" s="135" t="str">
        <f t="shared" ca="1" si="11"/>
        <v/>
      </c>
      <c r="O32" s="135" t="str">
        <f t="shared" ca="1" si="11"/>
        <v/>
      </c>
      <c r="P32" s="135" t="str">
        <f t="shared" ca="1" si="11"/>
        <v/>
      </c>
      <c r="Q32" s="500"/>
      <c r="R32" s="135" t="str">
        <f t="shared" ca="1" si="12"/>
        <v/>
      </c>
      <c r="S32" s="135" t="str">
        <f t="shared" ca="1" si="12"/>
        <v/>
      </c>
      <c r="T32" s="135" t="str">
        <f t="shared" ca="1" si="12"/>
        <v/>
      </c>
      <c r="U32" s="135" t="str">
        <f t="shared" ca="1" si="12"/>
        <v/>
      </c>
      <c r="V32" s="135" t="str">
        <f t="shared" ca="1" si="12"/>
        <v/>
      </c>
      <c r="W32" s="135" t="str">
        <f t="shared" ca="1" si="12"/>
        <v/>
      </c>
      <c r="X32" s="500"/>
      <c r="Y32" s="135" t="str">
        <f t="shared" ca="1" si="13"/>
        <v/>
      </c>
      <c r="Z32" s="135" t="str">
        <f t="shared" ca="1" si="13"/>
        <v/>
      </c>
      <c r="AA32" s="135" t="str">
        <f t="shared" ca="1" si="13"/>
        <v/>
      </c>
      <c r="AB32" s="135" t="str">
        <f t="shared" ca="1" si="13"/>
        <v/>
      </c>
      <c r="AC32" s="135" t="str">
        <f t="shared" ca="1" si="13"/>
        <v/>
      </c>
      <c r="AD32" s="135" t="str">
        <f t="shared" ca="1" si="13"/>
        <v/>
      </c>
      <c r="AE32" s="135" t="str">
        <f t="shared" ca="1" si="13"/>
        <v/>
      </c>
      <c r="AF32" s="500"/>
      <c r="AG32" s="135" t="str">
        <f t="shared" ca="1" si="14"/>
        <v/>
      </c>
      <c r="AH32" s="135" t="str">
        <f t="shared" ca="1" si="14"/>
        <v/>
      </c>
      <c r="AI32" s="135" t="str">
        <f t="shared" ca="1" si="14"/>
        <v/>
      </c>
      <c r="AJ32" s="135" t="str">
        <f t="shared" ca="1" si="14"/>
        <v/>
      </c>
      <c r="AK32" s="135" t="str">
        <f t="shared" ca="1" si="14"/>
        <v/>
      </c>
      <c r="AL32" s="135" t="str">
        <f t="shared" ca="1" si="14"/>
        <v/>
      </c>
      <c r="AM32" s="135" t="str">
        <f t="shared" ca="1" si="14"/>
        <v/>
      </c>
      <c r="AN32" s="135" t="str">
        <f t="shared" ca="1" si="14"/>
        <v/>
      </c>
      <c r="AO32" s="135" t="str">
        <f t="shared" ca="1" si="14"/>
        <v/>
      </c>
      <c r="BJ32" s="118" t="str">
        <f t="shared" ca="1" si="27"/>
        <v/>
      </c>
      <c r="BK32" s="118" t="str">
        <f t="shared" ca="1" si="26"/>
        <v/>
      </c>
      <c r="BL32" s="118" t="str">
        <f t="shared" ca="1" si="26"/>
        <v/>
      </c>
      <c r="BM32" s="118" t="str">
        <f t="shared" ca="1" si="26"/>
        <v/>
      </c>
      <c r="BN32" s="118" t="str">
        <f t="shared" ca="1" si="26"/>
        <v/>
      </c>
      <c r="BO32" s="118" t="str">
        <f t="shared" ca="1" si="26"/>
        <v/>
      </c>
      <c r="BP32" s="118" t="str">
        <f t="shared" ca="1" si="26"/>
        <v/>
      </c>
      <c r="BQ32" s="118" t="str">
        <f t="shared" ca="1" si="26"/>
        <v/>
      </c>
      <c r="BR32" s="118" t="str">
        <f t="shared" ca="1" si="26"/>
        <v/>
      </c>
      <c r="BS32" s="118" t="str">
        <f t="shared" ca="1" si="26"/>
        <v/>
      </c>
      <c r="BT32" s="118" t="str">
        <f t="shared" ca="1" si="26"/>
        <v/>
      </c>
      <c r="BU32" s="118" t="str">
        <f t="shared" ca="1" si="26"/>
        <v/>
      </c>
      <c r="BV32" s="118" t="str">
        <f t="shared" ca="1" si="26"/>
        <v/>
      </c>
      <c r="BW32" s="118" t="str">
        <f t="shared" ca="1" si="26"/>
        <v/>
      </c>
      <c r="BX32" s="118" t="str">
        <f t="shared" ca="1" si="26"/>
        <v/>
      </c>
      <c r="BY32" s="118" t="str">
        <f t="shared" ca="1" si="26"/>
        <v/>
      </c>
      <c r="BZ32" s="118" t="str">
        <f t="shared" ca="1" si="26"/>
        <v/>
      </c>
      <c r="CA32" s="118" t="str">
        <f t="shared" ca="1" si="26"/>
        <v/>
      </c>
      <c r="CB32" s="118" t="str">
        <f t="shared" ca="1" si="26"/>
        <v/>
      </c>
      <c r="CC32" s="118" t="str">
        <f t="shared" ca="1" si="26"/>
        <v/>
      </c>
      <c r="CD32" s="118" t="str">
        <f t="shared" ca="1" si="26"/>
        <v/>
      </c>
      <c r="CE32" s="118" t="str">
        <f t="shared" ca="1" si="26"/>
        <v/>
      </c>
      <c r="CF32" s="118" t="str">
        <f t="shared" ca="1" si="26"/>
        <v/>
      </c>
      <c r="CG32" s="118" t="str">
        <f t="shared" ca="1" si="26"/>
        <v/>
      </c>
      <c r="CH32" s="118" t="str">
        <f t="shared" ca="1" si="26"/>
        <v/>
      </c>
      <c r="CI32" s="118" t="str">
        <f t="shared" ca="1" si="26"/>
        <v/>
      </c>
      <c r="CJ32" s="118" t="str">
        <f t="shared" ca="1" si="26"/>
        <v/>
      </c>
      <c r="CK32" s="118" t="str">
        <f t="shared" ca="1" si="26"/>
        <v/>
      </c>
      <c r="CL32" s="118" t="str">
        <f t="shared" ca="1" si="26"/>
        <v/>
      </c>
      <c r="CM32" s="118" t="str">
        <f t="shared" ca="1" si="26"/>
        <v/>
      </c>
      <c r="CN32" s="118" t="str">
        <f t="shared" ca="1" si="26"/>
        <v/>
      </c>
      <c r="CO32" s="118" t="str">
        <f t="shared" ca="1" si="26"/>
        <v/>
      </c>
      <c r="CP32" s="118" t="str">
        <f t="shared" ca="1" si="26"/>
        <v/>
      </c>
      <c r="CQ32" s="118" t="str">
        <f t="shared" ca="1" si="26"/>
        <v/>
      </c>
      <c r="CR32" s="118" t="str">
        <f t="shared" ca="1" si="26"/>
        <v/>
      </c>
      <c r="CS32" s="118" t="str">
        <f t="shared" ca="1" si="26"/>
        <v/>
      </c>
    </row>
    <row r="33" spans="1:100" x14ac:dyDescent="0.25">
      <c r="A33" s="502" t="s">
        <v>215</v>
      </c>
      <c r="B33" s="135" t="str">
        <f t="shared" ca="1" si="10"/>
        <v/>
      </c>
      <c r="C33" s="135" t="str">
        <f t="shared" ca="1" si="10"/>
        <v/>
      </c>
      <c r="D33" s="135" t="str">
        <f t="shared" ca="1" si="10"/>
        <v/>
      </c>
      <c r="E33" s="135" t="str">
        <f t="shared" ca="1" si="10"/>
        <v/>
      </c>
      <c r="F33" s="135" t="str">
        <f t="shared" ca="1" si="10"/>
        <v/>
      </c>
      <c r="G33" s="135" t="str">
        <f t="shared" ca="1" si="10"/>
        <v/>
      </c>
      <c r="H33" s="135" t="str">
        <f t="shared" ca="1" si="10"/>
        <v/>
      </c>
      <c r="I33" s="500"/>
      <c r="J33" s="135" t="str">
        <f t="shared" ca="1" si="11"/>
        <v/>
      </c>
      <c r="K33" s="135" t="str">
        <f t="shared" ca="1" si="11"/>
        <v/>
      </c>
      <c r="L33" s="135" t="str">
        <f t="shared" ca="1" si="11"/>
        <v/>
      </c>
      <c r="M33" s="135" t="str">
        <f t="shared" ca="1" si="11"/>
        <v/>
      </c>
      <c r="N33" s="135" t="str">
        <f t="shared" ca="1" si="11"/>
        <v/>
      </c>
      <c r="O33" s="135" t="str">
        <f t="shared" ca="1" si="11"/>
        <v/>
      </c>
      <c r="P33" s="135" t="str">
        <f t="shared" ca="1" si="11"/>
        <v/>
      </c>
      <c r="Q33" s="500"/>
      <c r="R33" s="135" t="str">
        <f t="shared" ca="1" si="12"/>
        <v/>
      </c>
      <c r="S33" s="135" t="str">
        <f t="shared" ca="1" si="12"/>
        <v/>
      </c>
      <c r="T33" s="135" t="str">
        <f t="shared" ca="1" si="12"/>
        <v/>
      </c>
      <c r="U33" s="135" t="str">
        <f t="shared" ca="1" si="12"/>
        <v/>
      </c>
      <c r="V33" s="135" t="str">
        <f t="shared" ca="1" si="12"/>
        <v/>
      </c>
      <c r="W33" s="135" t="str">
        <f t="shared" ca="1" si="12"/>
        <v/>
      </c>
      <c r="X33" s="500"/>
      <c r="Y33" s="135" t="str">
        <f t="shared" ca="1" si="13"/>
        <v/>
      </c>
      <c r="Z33" s="135" t="str">
        <f t="shared" ca="1" si="13"/>
        <v/>
      </c>
      <c r="AA33" s="135" t="str">
        <f t="shared" ca="1" si="13"/>
        <v/>
      </c>
      <c r="AB33" s="135" t="str">
        <f t="shared" ca="1" si="13"/>
        <v/>
      </c>
      <c r="AC33" s="135" t="str">
        <f t="shared" ca="1" si="13"/>
        <v/>
      </c>
      <c r="AD33" s="135" t="str">
        <f t="shared" ca="1" si="13"/>
        <v/>
      </c>
      <c r="AE33" s="135" t="str">
        <f t="shared" ca="1" si="13"/>
        <v/>
      </c>
      <c r="AF33" s="500"/>
      <c r="AG33" s="135" t="str">
        <f t="shared" ca="1" si="14"/>
        <v/>
      </c>
      <c r="AH33" s="135" t="str">
        <f t="shared" ca="1" si="14"/>
        <v/>
      </c>
      <c r="AI33" s="135" t="str">
        <f t="shared" ca="1" si="14"/>
        <v/>
      </c>
      <c r="AJ33" s="135" t="str">
        <f t="shared" ca="1" si="14"/>
        <v/>
      </c>
      <c r="AK33" s="135" t="str">
        <f t="shared" ca="1" si="14"/>
        <v/>
      </c>
      <c r="AL33" s="135" t="str">
        <f t="shared" ca="1" si="14"/>
        <v/>
      </c>
      <c r="AM33" s="135" t="str">
        <f t="shared" ca="1" si="14"/>
        <v/>
      </c>
      <c r="AN33" s="135" t="str">
        <f t="shared" ca="1" si="14"/>
        <v/>
      </c>
      <c r="AO33" s="135" t="str">
        <f t="shared" ca="1" si="14"/>
        <v/>
      </c>
      <c r="BJ33" s="118" t="str">
        <f t="shared" ca="1" si="27"/>
        <v/>
      </c>
      <c r="BK33" s="118" t="str">
        <f t="shared" ca="1" si="26"/>
        <v/>
      </c>
      <c r="BL33" s="118" t="str">
        <f t="shared" ca="1" si="26"/>
        <v/>
      </c>
      <c r="BM33" s="118" t="str">
        <f t="shared" ca="1" si="26"/>
        <v/>
      </c>
      <c r="BN33" s="118" t="str">
        <f t="shared" ca="1" si="26"/>
        <v/>
      </c>
      <c r="BO33" s="118" t="str">
        <f t="shared" ca="1" si="26"/>
        <v/>
      </c>
      <c r="BP33" s="118" t="str">
        <f t="shared" ca="1" si="26"/>
        <v/>
      </c>
      <c r="BQ33" s="118" t="str">
        <f t="shared" ca="1" si="26"/>
        <v/>
      </c>
      <c r="BR33" s="118" t="str">
        <f t="shared" ca="1" si="26"/>
        <v/>
      </c>
      <c r="BS33" s="118" t="str">
        <f t="shared" ca="1" si="26"/>
        <v/>
      </c>
      <c r="BT33" s="118" t="str">
        <f t="shared" ca="1" si="26"/>
        <v/>
      </c>
      <c r="BU33" s="118" t="str">
        <f t="shared" ca="1" si="26"/>
        <v/>
      </c>
      <c r="BV33" s="118" t="str">
        <f t="shared" ca="1" si="26"/>
        <v/>
      </c>
      <c r="BW33" s="118" t="str">
        <f t="shared" ca="1" si="26"/>
        <v/>
      </c>
      <c r="BX33" s="118" t="str">
        <f t="shared" ca="1" si="26"/>
        <v/>
      </c>
      <c r="BY33" s="118" t="str">
        <f t="shared" ca="1" si="26"/>
        <v/>
      </c>
      <c r="BZ33" s="118" t="str">
        <f t="shared" ca="1" si="26"/>
        <v/>
      </c>
      <c r="CA33" s="118" t="str">
        <f t="shared" ca="1" si="26"/>
        <v/>
      </c>
      <c r="CB33" s="118" t="str">
        <f t="shared" ca="1" si="26"/>
        <v/>
      </c>
      <c r="CC33" s="118" t="str">
        <f t="shared" ca="1" si="26"/>
        <v/>
      </c>
      <c r="CD33" s="118" t="str">
        <f t="shared" ca="1" si="26"/>
        <v/>
      </c>
      <c r="CE33" s="118" t="str">
        <f t="shared" ca="1" si="26"/>
        <v/>
      </c>
      <c r="CF33" s="118" t="str">
        <f t="shared" ca="1" si="26"/>
        <v/>
      </c>
      <c r="CG33" s="118" t="str">
        <f t="shared" ca="1" si="26"/>
        <v/>
      </c>
      <c r="CH33" s="118" t="str">
        <f t="shared" ca="1" si="26"/>
        <v/>
      </c>
      <c r="CI33" s="118" t="str">
        <f t="shared" ca="1" si="26"/>
        <v/>
      </c>
      <c r="CJ33" s="118" t="str">
        <f t="shared" ca="1" si="26"/>
        <v/>
      </c>
      <c r="CK33" s="118" t="str">
        <f t="shared" ca="1" si="26"/>
        <v/>
      </c>
      <c r="CL33" s="118" t="str">
        <f t="shared" ca="1" si="26"/>
        <v/>
      </c>
      <c r="CM33" s="118" t="str">
        <f t="shared" ca="1" si="26"/>
        <v/>
      </c>
      <c r="CN33" s="118" t="str">
        <f t="shared" ca="1" si="26"/>
        <v/>
      </c>
      <c r="CO33" s="118" t="str">
        <f t="shared" ca="1" si="26"/>
        <v/>
      </c>
      <c r="CP33" s="118" t="str">
        <f t="shared" ca="1" si="26"/>
        <v/>
      </c>
      <c r="CQ33" s="118" t="str">
        <f t="shared" ca="1" si="26"/>
        <v/>
      </c>
      <c r="CR33" s="118" t="str">
        <f t="shared" ca="1" si="26"/>
        <v/>
      </c>
      <c r="CS33" s="118" t="str">
        <f t="shared" ca="1" si="26"/>
        <v/>
      </c>
    </row>
    <row r="34" spans="1:100" x14ac:dyDescent="0.25">
      <c r="A34" s="503"/>
      <c r="B34" s="135" t="str">
        <f t="shared" ca="1" si="10"/>
        <v/>
      </c>
      <c r="C34" s="135" t="str">
        <f t="shared" ca="1" si="10"/>
        <v/>
      </c>
      <c r="D34" s="135" t="str">
        <f t="shared" ca="1" si="10"/>
        <v/>
      </c>
      <c r="E34" s="135" t="str">
        <f t="shared" ca="1" si="10"/>
        <v/>
      </c>
      <c r="F34" s="135" t="str">
        <f t="shared" ca="1" si="10"/>
        <v/>
      </c>
      <c r="G34" s="135" t="str">
        <f t="shared" ca="1" si="10"/>
        <v/>
      </c>
      <c r="H34" s="135" t="str">
        <f t="shared" ca="1" si="10"/>
        <v/>
      </c>
      <c r="I34" s="500"/>
      <c r="J34" s="135" t="str">
        <f t="shared" ca="1" si="11"/>
        <v/>
      </c>
      <c r="K34" s="135" t="str">
        <f t="shared" ca="1" si="11"/>
        <v/>
      </c>
      <c r="L34" s="135" t="str">
        <f t="shared" ca="1" si="11"/>
        <v/>
      </c>
      <c r="M34" s="135" t="str">
        <f t="shared" ca="1" si="11"/>
        <v/>
      </c>
      <c r="N34" s="135" t="str">
        <f t="shared" ca="1" si="11"/>
        <v/>
      </c>
      <c r="O34" s="135" t="str">
        <f t="shared" ca="1" si="11"/>
        <v/>
      </c>
      <c r="P34" s="135" t="str">
        <f t="shared" ca="1" si="11"/>
        <v/>
      </c>
      <c r="Q34" s="500"/>
      <c r="R34" s="135" t="str">
        <f t="shared" ca="1" si="12"/>
        <v/>
      </c>
      <c r="S34" s="135" t="str">
        <f t="shared" ca="1" si="12"/>
        <v/>
      </c>
      <c r="T34" s="135" t="str">
        <f t="shared" ca="1" si="12"/>
        <v/>
      </c>
      <c r="U34" s="135" t="str">
        <f t="shared" ca="1" si="12"/>
        <v/>
      </c>
      <c r="V34" s="135" t="str">
        <f t="shared" ca="1" si="12"/>
        <v/>
      </c>
      <c r="W34" s="135" t="str">
        <f t="shared" ca="1" si="12"/>
        <v/>
      </c>
      <c r="X34" s="500"/>
      <c r="Y34" s="135" t="str">
        <f t="shared" ca="1" si="13"/>
        <v/>
      </c>
      <c r="Z34" s="135" t="str">
        <f t="shared" ca="1" si="13"/>
        <v/>
      </c>
      <c r="AA34" s="135" t="str">
        <f t="shared" ca="1" si="13"/>
        <v/>
      </c>
      <c r="AB34" s="135" t="str">
        <f t="shared" ca="1" si="13"/>
        <v/>
      </c>
      <c r="AC34" s="135" t="str">
        <f t="shared" ca="1" si="13"/>
        <v/>
      </c>
      <c r="AD34" s="135" t="str">
        <f t="shared" ca="1" si="13"/>
        <v/>
      </c>
      <c r="AE34" s="135" t="str">
        <f t="shared" ca="1" si="13"/>
        <v/>
      </c>
      <c r="AF34" s="500"/>
      <c r="AG34" s="135" t="str">
        <f t="shared" ca="1" si="14"/>
        <v/>
      </c>
      <c r="AH34" s="135" t="str">
        <f t="shared" ca="1" si="14"/>
        <v/>
      </c>
      <c r="AI34" s="135" t="str">
        <f t="shared" ca="1" si="14"/>
        <v/>
      </c>
      <c r="AJ34" s="135" t="str">
        <f t="shared" ca="1" si="14"/>
        <v/>
      </c>
      <c r="AK34" s="135" t="str">
        <f t="shared" ca="1" si="14"/>
        <v/>
      </c>
      <c r="AL34" s="135" t="str">
        <f t="shared" ca="1" si="14"/>
        <v/>
      </c>
      <c r="AM34" s="135" t="str">
        <f t="shared" ca="1" si="14"/>
        <v/>
      </c>
      <c r="AN34" s="135" t="str">
        <f t="shared" ca="1" si="14"/>
        <v/>
      </c>
      <c r="AO34" s="135" t="str">
        <f t="shared" ca="1" si="14"/>
        <v/>
      </c>
      <c r="BJ34" s="118" t="str">
        <f t="shared" ca="1" si="27"/>
        <v/>
      </c>
      <c r="BK34" s="118" t="str">
        <f t="shared" ca="1" si="26"/>
        <v/>
      </c>
      <c r="BL34" s="118" t="str">
        <f t="shared" ca="1" si="26"/>
        <v/>
      </c>
      <c r="BM34" s="118" t="str">
        <f t="shared" ca="1" si="26"/>
        <v/>
      </c>
      <c r="BN34" s="118" t="str">
        <f t="shared" ca="1" si="26"/>
        <v/>
      </c>
      <c r="BO34" s="118" t="str">
        <f t="shared" ca="1" si="26"/>
        <v/>
      </c>
      <c r="BP34" s="118" t="str">
        <f t="shared" ca="1" si="26"/>
        <v/>
      </c>
      <c r="BQ34" s="118" t="str">
        <f t="shared" ca="1" si="26"/>
        <v/>
      </c>
      <c r="BR34" s="118" t="str">
        <f t="shared" ca="1" si="26"/>
        <v/>
      </c>
      <c r="BS34" s="118" t="str">
        <f t="shared" ca="1" si="26"/>
        <v/>
      </c>
      <c r="BT34" s="118" t="str">
        <f t="shared" ca="1" si="26"/>
        <v/>
      </c>
      <c r="BU34" s="118" t="str">
        <f t="shared" ca="1" si="26"/>
        <v/>
      </c>
      <c r="BV34" s="118" t="str">
        <f t="shared" ca="1" si="26"/>
        <v/>
      </c>
      <c r="BW34" s="118" t="str">
        <f t="shared" ca="1" si="26"/>
        <v/>
      </c>
      <c r="BX34" s="118" t="str">
        <f t="shared" ca="1" si="26"/>
        <v/>
      </c>
      <c r="BY34" s="118" t="str">
        <f t="shared" ca="1" si="26"/>
        <v/>
      </c>
      <c r="BZ34" s="118" t="str">
        <f t="shared" ca="1" si="26"/>
        <v/>
      </c>
      <c r="CA34" s="118" t="str">
        <f t="shared" ca="1" si="26"/>
        <v/>
      </c>
      <c r="CB34" s="118" t="str">
        <f t="shared" ca="1" si="26"/>
        <v/>
      </c>
      <c r="CC34" s="118" t="str">
        <f t="shared" ca="1" si="26"/>
        <v/>
      </c>
      <c r="CD34" s="118" t="str">
        <f t="shared" ca="1" si="26"/>
        <v/>
      </c>
      <c r="CE34" s="118" t="str">
        <f t="shared" ca="1" si="26"/>
        <v/>
      </c>
      <c r="CF34" s="118" t="str">
        <f t="shared" ca="1" si="26"/>
        <v/>
      </c>
      <c r="CG34" s="118" t="str">
        <f t="shared" ca="1" si="26"/>
        <v/>
      </c>
      <c r="CH34" s="118" t="str">
        <f t="shared" ca="1" si="26"/>
        <v/>
      </c>
      <c r="CI34" s="118" t="str">
        <f t="shared" ca="1" si="26"/>
        <v/>
      </c>
      <c r="CJ34" s="118" t="str">
        <f t="shared" ca="1" si="26"/>
        <v/>
      </c>
      <c r="CK34" s="118" t="str">
        <f t="shared" ca="1" si="26"/>
        <v/>
      </c>
      <c r="CL34" s="118" t="str">
        <f t="shared" ca="1" si="26"/>
        <v/>
      </c>
      <c r="CM34" s="118" t="str">
        <f t="shared" ca="1" si="26"/>
        <v/>
      </c>
      <c r="CN34" s="118" t="str">
        <f t="shared" ca="1" si="26"/>
        <v/>
      </c>
      <c r="CO34" s="118" t="str">
        <f t="shared" ca="1" si="26"/>
        <v/>
      </c>
      <c r="CP34" s="118" t="str">
        <f t="shared" ca="1" si="26"/>
        <v/>
      </c>
      <c r="CQ34" s="118" t="str">
        <f t="shared" ca="1" si="26"/>
        <v/>
      </c>
      <c r="CR34" s="118" t="str">
        <f t="shared" ca="1" si="26"/>
        <v/>
      </c>
      <c r="CS34" s="118" t="str">
        <f t="shared" ca="1" si="26"/>
        <v/>
      </c>
    </row>
    <row r="35" spans="1:100" ht="15.75" customHeight="1" x14ac:dyDescent="0.25">
      <c r="A35" s="114"/>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BJ35" s="118" t="str">
        <f t="shared" ca="1" si="27"/>
        <v/>
      </c>
      <c r="BK35" s="118" t="str">
        <f t="shared" ca="1" si="26"/>
        <v/>
      </c>
      <c r="BL35" s="118" t="str">
        <f t="shared" ca="1" si="26"/>
        <v/>
      </c>
      <c r="BM35" s="118" t="str">
        <f t="shared" ca="1" si="26"/>
        <v/>
      </c>
      <c r="BN35" s="118" t="str">
        <f t="shared" ca="1" si="26"/>
        <v/>
      </c>
      <c r="BO35" s="118" t="str">
        <f t="shared" ca="1" si="26"/>
        <v/>
      </c>
      <c r="BP35" s="118" t="str">
        <f t="shared" ca="1" si="26"/>
        <v/>
      </c>
      <c r="BQ35" s="118" t="str">
        <f t="shared" ca="1" si="26"/>
        <v/>
      </c>
      <c r="BR35" s="118" t="str">
        <f t="shared" ca="1" si="26"/>
        <v/>
      </c>
      <c r="BS35" s="118" t="str">
        <f t="shared" ca="1" si="26"/>
        <v/>
      </c>
      <c r="BT35" s="118" t="str">
        <f t="shared" ca="1" si="26"/>
        <v/>
      </c>
      <c r="BU35" s="118" t="str">
        <f t="shared" ca="1" si="26"/>
        <v/>
      </c>
      <c r="BV35" s="118" t="str">
        <f t="shared" ca="1" si="26"/>
        <v/>
      </c>
      <c r="BW35" s="118" t="str">
        <f t="shared" ca="1" si="26"/>
        <v/>
      </c>
      <c r="BX35" s="118" t="str">
        <f t="shared" ca="1" si="26"/>
        <v/>
      </c>
      <c r="BY35" s="118" t="str">
        <f t="shared" ca="1" si="26"/>
        <v/>
      </c>
      <c r="BZ35" s="118" t="str">
        <f t="shared" ca="1" si="26"/>
        <v/>
      </c>
      <c r="CA35" s="118" t="str">
        <f t="shared" ca="1" si="26"/>
        <v/>
      </c>
      <c r="CB35" s="118" t="str">
        <f t="shared" ca="1" si="26"/>
        <v/>
      </c>
      <c r="CC35" s="118" t="str">
        <f t="shared" ca="1" si="26"/>
        <v/>
      </c>
      <c r="CD35" s="118" t="str">
        <f t="shared" ca="1" si="26"/>
        <v/>
      </c>
      <c r="CE35" s="118" t="str">
        <f t="shared" ca="1" si="26"/>
        <v/>
      </c>
      <c r="CF35" s="118" t="str">
        <f t="shared" ca="1" si="26"/>
        <v/>
      </c>
      <c r="CG35" s="118" t="str">
        <f t="shared" ca="1" si="26"/>
        <v/>
      </c>
      <c r="CH35" s="118" t="str">
        <f t="shared" ca="1" si="26"/>
        <v/>
      </c>
      <c r="CI35" s="118" t="str">
        <f t="shared" ca="1" si="26"/>
        <v/>
      </c>
      <c r="CJ35" s="118" t="str">
        <f t="shared" ca="1" si="26"/>
        <v/>
      </c>
      <c r="CK35" s="118" t="str">
        <f t="shared" ca="1" si="26"/>
        <v/>
      </c>
      <c r="CL35" s="118" t="str">
        <f t="shared" ca="1" si="26"/>
        <v/>
      </c>
      <c r="CM35" s="118" t="str">
        <f t="shared" ca="1" si="26"/>
        <v/>
      </c>
      <c r="CN35" s="118" t="str">
        <f t="shared" ca="1" si="26"/>
        <v/>
      </c>
      <c r="CO35" s="118" t="str">
        <f t="shared" ca="1" si="26"/>
        <v/>
      </c>
      <c r="CP35" s="118" t="str">
        <f t="shared" ca="1" si="26"/>
        <v/>
      </c>
      <c r="CQ35" s="118" t="str">
        <f t="shared" ca="1" si="26"/>
        <v/>
      </c>
      <c r="CR35" s="118" t="str">
        <f t="shared" ca="1" si="26"/>
        <v/>
      </c>
      <c r="CS35" s="118" t="str">
        <f t="shared" ca="1" si="26"/>
        <v/>
      </c>
    </row>
    <row r="36" spans="1:100" x14ac:dyDescent="0.25">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BI36" s="115" t="s">
        <v>202</v>
      </c>
      <c r="BJ36" s="118" t="str">
        <f ca="1">IFERROR(LEFT(INDIRECT("l(-15)c"&amp;TEXT(46+2*BJ8,"##"),FALSE)&amp;"        ",8),"")</f>
        <v xml:space="preserve">        </v>
      </c>
      <c r="BK36" s="118" t="str">
        <f t="shared" ref="BK36:CS36" ca="1" si="28">IFERROR(LEFT(INDIRECT("l(-15)c"&amp;TEXT(46+2*BK8,"##"),FALSE)&amp;"        ",8),"")</f>
        <v xml:space="preserve">        </v>
      </c>
      <c r="BL36" s="118" t="str">
        <f t="shared" ca="1" si="28"/>
        <v xml:space="preserve">        </v>
      </c>
      <c r="BM36" s="118" t="str">
        <f t="shared" ca="1" si="28"/>
        <v xml:space="preserve">        </v>
      </c>
      <c r="BN36" s="118" t="str">
        <f t="shared" ca="1" si="28"/>
        <v xml:space="preserve">        </v>
      </c>
      <c r="BO36" s="118" t="str">
        <f t="shared" ca="1" si="28"/>
        <v xml:space="preserve">        </v>
      </c>
      <c r="BP36" s="118" t="str">
        <f t="shared" ca="1" si="28"/>
        <v xml:space="preserve">        </v>
      </c>
      <c r="BQ36" s="118" t="str">
        <f t="shared" ca="1" si="28"/>
        <v xml:space="preserve">        </v>
      </c>
      <c r="BR36" s="118" t="str">
        <f t="shared" ca="1" si="28"/>
        <v xml:space="preserve">        </v>
      </c>
      <c r="BS36" s="118" t="str">
        <f t="shared" ca="1" si="28"/>
        <v xml:space="preserve">        </v>
      </c>
      <c r="BT36" s="118" t="str">
        <f t="shared" ca="1" si="28"/>
        <v xml:space="preserve">        </v>
      </c>
      <c r="BU36" s="118" t="str">
        <f t="shared" ca="1" si="28"/>
        <v xml:space="preserve">        </v>
      </c>
      <c r="BV36" s="118" t="str">
        <f t="shared" ca="1" si="28"/>
        <v xml:space="preserve">        </v>
      </c>
      <c r="BW36" s="118" t="str">
        <f t="shared" ca="1" si="28"/>
        <v xml:space="preserve">        </v>
      </c>
      <c r="BX36" s="118" t="str">
        <f t="shared" ca="1" si="28"/>
        <v xml:space="preserve">        </v>
      </c>
      <c r="BY36" s="118" t="str">
        <f t="shared" ca="1" si="28"/>
        <v xml:space="preserve">        </v>
      </c>
      <c r="BZ36" s="118" t="str">
        <f t="shared" ca="1" si="28"/>
        <v xml:space="preserve">        </v>
      </c>
      <c r="CA36" s="118" t="str">
        <f t="shared" ca="1" si="28"/>
        <v xml:space="preserve">        </v>
      </c>
      <c r="CB36" s="118" t="str">
        <f t="shared" ca="1" si="28"/>
        <v xml:space="preserve">        </v>
      </c>
      <c r="CC36" s="118" t="str">
        <f t="shared" ca="1" si="28"/>
        <v xml:space="preserve">        </v>
      </c>
      <c r="CD36" s="118" t="str">
        <f t="shared" ca="1" si="28"/>
        <v xml:space="preserve">        </v>
      </c>
      <c r="CE36" s="118" t="str">
        <f t="shared" ca="1" si="28"/>
        <v xml:space="preserve">        </v>
      </c>
      <c r="CF36" s="118" t="str">
        <f t="shared" ca="1" si="28"/>
        <v xml:space="preserve">        </v>
      </c>
      <c r="CG36" s="118" t="str">
        <f t="shared" ca="1" si="28"/>
        <v xml:space="preserve">        </v>
      </c>
      <c r="CH36" s="118" t="str">
        <f t="shared" ca="1" si="28"/>
        <v xml:space="preserve">        </v>
      </c>
      <c r="CI36" s="118" t="str">
        <f t="shared" ca="1" si="28"/>
        <v xml:space="preserve">        </v>
      </c>
      <c r="CJ36" s="118" t="str">
        <f t="shared" ca="1" si="28"/>
        <v xml:space="preserve">        </v>
      </c>
      <c r="CK36" s="118" t="str">
        <f t="shared" ca="1" si="28"/>
        <v xml:space="preserve">        </v>
      </c>
      <c r="CL36" s="118" t="str">
        <f t="shared" ca="1" si="28"/>
        <v xml:space="preserve">        </v>
      </c>
      <c r="CM36" s="118" t="str">
        <f t="shared" ca="1" si="28"/>
        <v xml:space="preserve">        </v>
      </c>
      <c r="CN36" s="118" t="str">
        <f t="shared" ca="1" si="28"/>
        <v xml:space="preserve">        </v>
      </c>
      <c r="CO36" s="118" t="str">
        <f t="shared" ca="1" si="28"/>
        <v xml:space="preserve">        </v>
      </c>
      <c r="CP36" s="118" t="str">
        <f t="shared" ca="1" si="28"/>
        <v xml:space="preserve">        </v>
      </c>
      <c r="CQ36" s="118" t="str">
        <f t="shared" ca="1" si="28"/>
        <v xml:space="preserve">        </v>
      </c>
      <c r="CR36" s="118" t="str">
        <f t="shared" ca="1" si="28"/>
        <v xml:space="preserve">        </v>
      </c>
      <c r="CS36" s="118" t="str">
        <f t="shared" ca="1" si="28"/>
        <v xml:space="preserve">        </v>
      </c>
    </row>
    <row r="37" spans="1:100" x14ac:dyDescent="0.25">
      <c r="A37" s="121"/>
      <c r="B37" s="121"/>
      <c r="C37" s="127"/>
      <c r="D37" s="127"/>
      <c r="E37" s="124"/>
      <c r="F37" s="124"/>
      <c r="G37" s="127"/>
      <c r="H37" s="127"/>
      <c r="I37" s="124"/>
      <c r="J37" s="124"/>
      <c r="K37" s="127"/>
      <c r="L37" s="127"/>
      <c r="M37" s="124"/>
      <c r="N37" s="124"/>
      <c r="O37" s="127"/>
      <c r="P37" s="127"/>
      <c r="Q37" s="124"/>
      <c r="R37" s="124"/>
      <c r="S37" s="127"/>
      <c r="T37" s="127"/>
      <c r="U37" s="124"/>
      <c r="V37" s="124"/>
      <c r="W37" s="127"/>
      <c r="X37" s="127"/>
      <c r="Y37" s="124"/>
      <c r="Z37" s="124"/>
      <c r="AA37" s="123"/>
      <c r="AB37" s="123"/>
      <c r="AC37" s="123"/>
      <c r="AD37" s="123"/>
      <c r="AE37" s="123"/>
      <c r="AF37" s="123"/>
      <c r="BJ37" s="118" t="str">
        <f ca="1">IFERROR(IF(ROW()-35&lt;=INDIRECT("l21c"&amp;TEXT(45+2*BJ$8,"##"),FALSE),BJ36,""),"")</f>
        <v xml:space="preserve">        </v>
      </c>
      <c r="BK37" s="118" t="str">
        <f t="shared" ref="BK37:CS43" ca="1" si="29">IFERROR(IF(ROW()-35&lt;=INDIRECT("l21c"&amp;TEXT(45+2*BK$8,"##"),FALSE),BK36,""),"")</f>
        <v xml:space="preserve">        </v>
      </c>
      <c r="BL37" s="118" t="str">
        <f t="shared" ca="1" si="29"/>
        <v xml:space="preserve">        </v>
      </c>
      <c r="BM37" s="118" t="str">
        <f t="shared" ca="1" si="29"/>
        <v xml:space="preserve">        </v>
      </c>
      <c r="BN37" s="118" t="str">
        <f t="shared" ca="1" si="29"/>
        <v xml:space="preserve">        </v>
      </c>
      <c r="BO37" s="118" t="str">
        <f t="shared" ca="1" si="29"/>
        <v xml:space="preserve">        </v>
      </c>
      <c r="BP37" s="118" t="str">
        <f t="shared" ca="1" si="29"/>
        <v xml:space="preserve">        </v>
      </c>
      <c r="BQ37" s="118" t="str">
        <f t="shared" ca="1" si="29"/>
        <v xml:space="preserve">        </v>
      </c>
      <c r="BR37" s="118" t="str">
        <f t="shared" ca="1" si="29"/>
        <v xml:space="preserve">        </v>
      </c>
      <c r="BS37" s="118" t="str">
        <f t="shared" ca="1" si="29"/>
        <v xml:space="preserve">        </v>
      </c>
      <c r="BT37" s="118" t="str">
        <f t="shared" ca="1" si="29"/>
        <v xml:space="preserve">        </v>
      </c>
      <c r="BU37" s="118" t="str">
        <f t="shared" ca="1" si="29"/>
        <v xml:space="preserve">        </v>
      </c>
      <c r="BV37" s="118" t="str">
        <f t="shared" ca="1" si="29"/>
        <v xml:space="preserve">        </v>
      </c>
      <c r="BW37" s="118" t="str">
        <f t="shared" ca="1" si="29"/>
        <v xml:space="preserve">        </v>
      </c>
      <c r="BX37" s="118" t="str">
        <f t="shared" ca="1" si="29"/>
        <v xml:space="preserve">        </v>
      </c>
      <c r="BY37" s="118" t="str">
        <f t="shared" ca="1" si="29"/>
        <v xml:space="preserve">        </v>
      </c>
      <c r="BZ37" s="118" t="str">
        <f t="shared" ca="1" si="29"/>
        <v xml:space="preserve">        </v>
      </c>
      <c r="CA37" s="118" t="str">
        <f t="shared" ca="1" si="29"/>
        <v xml:space="preserve">        </v>
      </c>
      <c r="CB37" s="118" t="str">
        <f t="shared" ca="1" si="29"/>
        <v xml:space="preserve">        </v>
      </c>
      <c r="CC37" s="118" t="str">
        <f t="shared" ca="1" si="29"/>
        <v xml:space="preserve">        </v>
      </c>
      <c r="CD37" s="118" t="str">
        <f t="shared" ca="1" si="29"/>
        <v xml:space="preserve">        </v>
      </c>
      <c r="CE37" s="118" t="str">
        <f t="shared" ca="1" si="29"/>
        <v xml:space="preserve">        </v>
      </c>
      <c r="CF37" s="118" t="str">
        <f t="shared" ca="1" si="29"/>
        <v xml:space="preserve">        </v>
      </c>
      <c r="CG37" s="118" t="str">
        <f t="shared" ca="1" si="29"/>
        <v xml:space="preserve">        </v>
      </c>
      <c r="CH37" s="118" t="str">
        <f t="shared" ca="1" si="29"/>
        <v xml:space="preserve">        </v>
      </c>
      <c r="CI37" s="118" t="str">
        <f t="shared" ca="1" si="29"/>
        <v xml:space="preserve">        </v>
      </c>
      <c r="CJ37" s="118" t="str">
        <f t="shared" ca="1" si="29"/>
        <v xml:space="preserve">        </v>
      </c>
      <c r="CK37" s="118" t="str">
        <f t="shared" ca="1" si="29"/>
        <v xml:space="preserve">        </v>
      </c>
      <c r="CL37" s="118" t="str">
        <f t="shared" ca="1" si="29"/>
        <v xml:space="preserve">        </v>
      </c>
      <c r="CM37" s="118" t="str">
        <f t="shared" ca="1" si="29"/>
        <v xml:space="preserve">        </v>
      </c>
      <c r="CN37" s="118" t="str">
        <f t="shared" ca="1" si="29"/>
        <v xml:space="preserve">        </v>
      </c>
      <c r="CO37" s="118" t="str">
        <f t="shared" ca="1" si="29"/>
        <v xml:space="preserve">        </v>
      </c>
      <c r="CP37" s="118" t="str">
        <f t="shared" ca="1" si="29"/>
        <v xml:space="preserve">        </v>
      </c>
      <c r="CQ37" s="118" t="str">
        <f t="shared" ca="1" si="29"/>
        <v xml:space="preserve">        </v>
      </c>
      <c r="CR37" s="118" t="str">
        <f t="shared" ca="1" si="29"/>
        <v xml:space="preserve">        </v>
      </c>
      <c r="CS37" s="118" t="str">
        <f t="shared" ca="1" si="29"/>
        <v xml:space="preserve">        </v>
      </c>
    </row>
    <row r="38" spans="1:100" x14ac:dyDescent="0.25">
      <c r="A38" s="121"/>
      <c r="B38" s="121"/>
      <c r="C38" s="127"/>
      <c r="D38" s="127"/>
      <c r="E38" s="124"/>
      <c r="F38" s="124"/>
      <c r="G38" s="127"/>
      <c r="H38" s="127"/>
      <c r="I38" s="124"/>
      <c r="J38" s="124"/>
      <c r="K38" s="127"/>
      <c r="L38" s="127"/>
      <c r="M38" s="124"/>
      <c r="N38" s="124"/>
      <c r="O38" s="127"/>
      <c r="P38" s="127"/>
      <c r="Q38" s="124"/>
      <c r="R38" s="124"/>
      <c r="S38" s="127"/>
      <c r="T38" s="127"/>
      <c r="U38" s="124"/>
      <c r="V38" s="124"/>
      <c r="W38" s="127"/>
      <c r="X38" s="127"/>
      <c r="Y38" s="124"/>
      <c r="Z38" s="124"/>
      <c r="AA38" s="123"/>
      <c r="AB38" s="123"/>
      <c r="AC38" s="123"/>
      <c r="AD38" s="123"/>
      <c r="AE38" s="123"/>
      <c r="AF38" s="123"/>
      <c r="BJ38" s="118" t="str">
        <f t="shared" ref="BJ38:BJ43" ca="1" si="30">IFERROR(IF(ROW()-35&lt;=INDIRECT("l21c"&amp;TEXT(45+2*BJ$8,"##"),FALSE),BJ37,""),"")</f>
        <v/>
      </c>
      <c r="BK38" s="118" t="str">
        <f t="shared" ca="1" si="29"/>
        <v/>
      </c>
      <c r="BL38" s="118" t="str">
        <f t="shared" ca="1" si="29"/>
        <v/>
      </c>
      <c r="BM38" s="118" t="str">
        <f t="shared" ca="1" si="29"/>
        <v/>
      </c>
      <c r="BN38" s="118" t="str">
        <f t="shared" ca="1" si="29"/>
        <v/>
      </c>
      <c r="BO38" s="118" t="str">
        <f t="shared" ca="1" si="29"/>
        <v/>
      </c>
      <c r="BP38" s="118" t="str">
        <f t="shared" ca="1" si="29"/>
        <v/>
      </c>
      <c r="BQ38" s="118" t="str">
        <f t="shared" ca="1" si="29"/>
        <v/>
      </c>
      <c r="BR38" s="118" t="str">
        <f t="shared" ca="1" si="29"/>
        <v/>
      </c>
      <c r="BS38" s="118" t="str">
        <f t="shared" ca="1" si="29"/>
        <v/>
      </c>
      <c r="BT38" s="118" t="str">
        <f t="shared" ca="1" si="29"/>
        <v/>
      </c>
      <c r="BU38" s="118" t="str">
        <f t="shared" ca="1" si="29"/>
        <v/>
      </c>
      <c r="BV38" s="118" t="str">
        <f t="shared" ca="1" si="29"/>
        <v/>
      </c>
      <c r="BW38" s="118" t="str">
        <f t="shared" ca="1" si="29"/>
        <v/>
      </c>
      <c r="BX38" s="118" t="str">
        <f t="shared" ca="1" si="29"/>
        <v/>
      </c>
      <c r="BY38" s="118" t="str">
        <f t="shared" ca="1" si="29"/>
        <v/>
      </c>
      <c r="BZ38" s="118" t="str">
        <f t="shared" ca="1" si="29"/>
        <v/>
      </c>
      <c r="CA38" s="118" t="str">
        <f t="shared" ca="1" si="29"/>
        <v/>
      </c>
      <c r="CB38" s="118" t="str">
        <f t="shared" ca="1" si="29"/>
        <v/>
      </c>
      <c r="CC38" s="118" t="str">
        <f t="shared" ca="1" si="29"/>
        <v/>
      </c>
      <c r="CD38" s="118" t="str">
        <f t="shared" ca="1" si="29"/>
        <v/>
      </c>
      <c r="CE38" s="118" t="str">
        <f t="shared" ca="1" si="29"/>
        <v/>
      </c>
      <c r="CF38" s="118" t="str">
        <f t="shared" ca="1" si="29"/>
        <v/>
      </c>
      <c r="CG38" s="118" t="str">
        <f t="shared" ca="1" si="29"/>
        <v/>
      </c>
      <c r="CH38" s="118" t="str">
        <f t="shared" ca="1" si="29"/>
        <v/>
      </c>
      <c r="CI38" s="118" t="str">
        <f t="shared" ca="1" si="29"/>
        <v/>
      </c>
      <c r="CJ38" s="118" t="str">
        <f t="shared" ca="1" si="29"/>
        <v/>
      </c>
      <c r="CK38" s="118" t="str">
        <f t="shared" ca="1" si="29"/>
        <v/>
      </c>
      <c r="CL38" s="118" t="str">
        <f t="shared" ca="1" si="29"/>
        <v/>
      </c>
      <c r="CM38" s="118" t="str">
        <f t="shared" ca="1" si="29"/>
        <v/>
      </c>
      <c r="CN38" s="118" t="str">
        <f t="shared" ca="1" si="29"/>
        <v/>
      </c>
      <c r="CO38" s="118" t="str">
        <f t="shared" ca="1" si="29"/>
        <v/>
      </c>
      <c r="CP38" s="118" t="str">
        <f t="shared" ca="1" si="29"/>
        <v/>
      </c>
      <c r="CQ38" s="118" t="str">
        <f t="shared" ca="1" si="29"/>
        <v/>
      </c>
      <c r="CR38" s="118" t="str">
        <f t="shared" ca="1" si="29"/>
        <v/>
      </c>
      <c r="CS38" s="118" t="str">
        <f t="shared" ca="1" si="29"/>
        <v/>
      </c>
    </row>
    <row r="39" spans="1:100" x14ac:dyDescent="0.25">
      <c r="A39" s="125"/>
      <c r="B39" s="121"/>
      <c r="C39" s="123"/>
      <c r="D39" s="123"/>
      <c r="E39" s="123"/>
      <c r="F39" s="123"/>
      <c r="G39" s="123"/>
      <c r="H39" s="123"/>
      <c r="I39" s="123"/>
      <c r="J39" s="123"/>
      <c r="K39" s="123"/>
      <c r="L39" s="123"/>
      <c r="M39" s="123"/>
      <c r="N39" s="123"/>
      <c r="O39" s="123"/>
      <c r="P39" s="126"/>
      <c r="Q39" s="126"/>
      <c r="R39" s="126"/>
      <c r="S39" s="126"/>
      <c r="T39" s="126"/>
      <c r="U39" s="123"/>
      <c r="V39" s="123"/>
      <c r="W39" s="123"/>
      <c r="X39" s="123"/>
      <c r="Y39" s="123"/>
      <c r="Z39" s="123"/>
      <c r="AA39" s="123"/>
      <c r="AB39" s="123"/>
      <c r="AC39" s="123"/>
      <c r="AD39" s="123"/>
      <c r="AE39" s="123"/>
      <c r="AF39" s="123"/>
      <c r="BJ39" s="118" t="str">
        <f t="shared" ca="1" si="30"/>
        <v/>
      </c>
      <c r="BK39" s="118" t="str">
        <f t="shared" ca="1" si="29"/>
        <v/>
      </c>
      <c r="BL39" s="118" t="str">
        <f t="shared" ca="1" si="29"/>
        <v/>
      </c>
      <c r="BM39" s="118" t="str">
        <f t="shared" ca="1" si="29"/>
        <v/>
      </c>
      <c r="BN39" s="118" t="str">
        <f t="shared" ca="1" si="29"/>
        <v/>
      </c>
      <c r="BO39" s="118" t="str">
        <f t="shared" ca="1" si="29"/>
        <v/>
      </c>
      <c r="BP39" s="118" t="str">
        <f t="shared" ca="1" si="29"/>
        <v/>
      </c>
      <c r="BQ39" s="118" t="str">
        <f t="shared" ca="1" si="29"/>
        <v/>
      </c>
      <c r="BR39" s="118" t="str">
        <f t="shared" ca="1" si="29"/>
        <v/>
      </c>
      <c r="BS39" s="118" t="str">
        <f t="shared" ca="1" si="29"/>
        <v/>
      </c>
      <c r="BT39" s="118" t="str">
        <f t="shared" ca="1" si="29"/>
        <v/>
      </c>
      <c r="BU39" s="118" t="str">
        <f t="shared" ca="1" si="29"/>
        <v/>
      </c>
      <c r="BV39" s="118" t="str">
        <f t="shared" ca="1" si="29"/>
        <v/>
      </c>
      <c r="BW39" s="118" t="str">
        <f t="shared" ca="1" si="29"/>
        <v/>
      </c>
      <c r="BX39" s="118" t="str">
        <f t="shared" ca="1" si="29"/>
        <v/>
      </c>
      <c r="BY39" s="118" t="str">
        <f t="shared" ca="1" si="29"/>
        <v/>
      </c>
      <c r="BZ39" s="118" t="str">
        <f t="shared" ca="1" si="29"/>
        <v/>
      </c>
      <c r="CA39" s="118" t="str">
        <f t="shared" ca="1" si="29"/>
        <v/>
      </c>
      <c r="CB39" s="118" t="str">
        <f t="shared" ca="1" si="29"/>
        <v/>
      </c>
      <c r="CC39" s="118" t="str">
        <f t="shared" ca="1" si="29"/>
        <v/>
      </c>
      <c r="CD39" s="118" t="str">
        <f t="shared" ca="1" si="29"/>
        <v/>
      </c>
      <c r="CE39" s="118" t="str">
        <f t="shared" ca="1" si="29"/>
        <v/>
      </c>
      <c r="CF39" s="118" t="str">
        <f t="shared" ca="1" si="29"/>
        <v/>
      </c>
      <c r="CG39" s="118" t="str">
        <f t="shared" ca="1" si="29"/>
        <v/>
      </c>
      <c r="CH39" s="118" t="str">
        <f t="shared" ca="1" si="29"/>
        <v/>
      </c>
      <c r="CI39" s="118" t="str">
        <f t="shared" ca="1" si="29"/>
        <v/>
      </c>
      <c r="CJ39" s="118" t="str">
        <f t="shared" ca="1" si="29"/>
        <v/>
      </c>
      <c r="CK39" s="118" t="str">
        <f t="shared" ca="1" si="29"/>
        <v/>
      </c>
      <c r="CL39" s="118" t="str">
        <f t="shared" ca="1" si="29"/>
        <v/>
      </c>
      <c r="CM39" s="118" t="str">
        <f t="shared" ca="1" si="29"/>
        <v/>
      </c>
      <c r="CN39" s="118" t="str">
        <f t="shared" ca="1" si="29"/>
        <v/>
      </c>
      <c r="CO39" s="118" t="str">
        <f t="shared" ca="1" si="29"/>
        <v/>
      </c>
      <c r="CP39" s="118" t="str">
        <f t="shared" ca="1" si="29"/>
        <v/>
      </c>
      <c r="CQ39" s="118" t="str">
        <f t="shared" ca="1" si="29"/>
        <v/>
      </c>
      <c r="CR39" s="118" t="str">
        <f t="shared" ca="1" si="29"/>
        <v/>
      </c>
      <c r="CS39" s="118" t="str">
        <f t="shared" ca="1" si="29"/>
        <v/>
      </c>
    </row>
    <row r="40" spans="1:100" x14ac:dyDescent="0.25">
      <c r="A40" s="123"/>
      <c r="B40" s="121"/>
      <c r="C40" s="121"/>
      <c r="D40" s="121"/>
      <c r="E40" s="128"/>
      <c r="F40" s="128"/>
      <c r="G40" s="121"/>
      <c r="H40" s="121"/>
      <c r="I40" s="121"/>
      <c r="J40" s="128"/>
      <c r="K40" s="128"/>
      <c r="L40" s="121"/>
      <c r="M40" s="121"/>
      <c r="N40" s="121"/>
      <c r="O40" s="128"/>
      <c r="P40" s="128"/>
      <c r="Q40" s="121"/>
      <c r="R40" s="121"/>
      <c r="S40" s="121"/>
      <c r="T40" s="128"/>
      <c r="U40" s="128"/>
      <c r="V40" s="121"/>
      <c r="W40" s="121"/>
      <c r="X40" s="121"/>
      <c r="Y40" s="128"/>
      <c r="Z40" s="128"/>
      <c r="AA40" s="121"/>
      <c r="AB40" s="121"/>
      <c r="AC40" s="121"/>
      <c r="AD40" s="128"/>
      <c r="AE40" s="128"/>
      <c r="AF40" s="123"/>
      <c r="BJ40" s="118" t="str">
        <f t="shared" ca="1" si="30"/>
        <v/>
      </c>
      <c r="BK40" s="118" t="str">
        <f t="shared" ca="1" si="29"/>
        <v/>
      </c>
      <c r="BL40" s="118" t="str">
        <f t="shared" ca="1" si="29"/>
        <v/>
      </c>
      <c r="BM40" s="118" t="str">
        <f t="shared" ca="1" si="29"/>
        <v/>
      </c>
      <c r="BN40" s="118" t="str">
        <f t="shared" ca="1" si="29"/>
        <v/>
      </c>
      <c r="BO40" s="118" t="str">
        <f t="shared" ca="1" si="29"/>
        <v/>
      </c>
      <c r="BP40" s="118" t="str">
        <f t="shared" ca="1" si="29"/>
        <v/>
      </c>
      <c r="BQ40" s="118" t="str">
        <f t="shared" ca="1" si="29"/>
        <v/>
      </c>
      <c r="BR40" s="118" t="str">
        <f t="shared" ca="1" si="29"/>
        <v/>
      </c>
      <c r="BS40" s="118" t="str">
        <f t="shared" ca="1" si="29"/>
        <v/>
      </c>
      <c r="BT40" s="118" t="str">
        <f t="shared" ca="1" si="29"/>
        <v/>
      </c>
      <c r="BU40" s="118" t="str">
        <f t="shared" ca="1" si="29"/>
        <v/>
      </c>
      <c r="BV40" s="118" t="str">
        <f t="shared" ca="1" si="29"/>
        <v/>
      </c>
      <c r="BW40" s="118" t="str">
        <f t="shared" ca="1" si="29"/>
        <v/>
      </c>
      <c r="BX40" s="118" t="str">
        <f t="shared" ca="1" si="29"/>
        <v/>
      </c>
      <c r="BY40" s="118" t="str">
        <f t="shared" ca="1" si="29"/>
        <v/>
      </c>
      <c r="BZ40" s="118" t="str">
        <f t="shared" ca="1" si="29"/>
        <v/>
      </c>
      <c r="CA40" s="118" t="str">
        <f t="shared" ca="1" si="29"/>
        <v/>
      </c>
      <c r="CB40" s="118" t="str">
        <f t="shared" ca="1" si="29"/>
        <v/>
      </c>
      <c r="CC40" s="118" t="str">
        <f t="shared" ca="1" si="29"/>
        <v/>
      </c>
      <c r="CD40" s="118" t="str">
        <f t="shared" ca="1" si="29"/>
        <v/>
      </c>
      <c r="CE40" s="118" t="str">
        <f t="shared" ca="1" si="29"/>
        <v/>
      </c>
      <c r="CF40" s="118" t="str">
        <f t="shared" ca="1" si="29"/>
        <v/>
      </c>
      <c r="CG40" s="118" t="str">
        <f t="shared" ca="1" si="29"/>
        <v/>
      </c>
      <c r="CH40" s="118" t="str">
        <f t="shared" ca="1" si="29"/>
        <v/>
      </c>
      <c r="CI40" s="118" t="str">
        <f t="shared" ca="1" si="29"/>
        <v/>
      </c>
      <c r="CJ40" s="118" t="str">
        <f t="shared" ca="1" si="29"/>
        <v/>
      </c>
      <c r="CK40" s="118" t="str">
        <f t="shared" ca="1" si="29"/>
        <v/>
      </c>
      <c r="CL40" s="118" t="str">
        <f t="shared" ca="1" si="29"/>
        <v/>
      </c>
      <c r="CM40" s="118" t="str">
        <f t="shared" ca="1" si="29"/>
        <v/>
      </c>
      <c r="CN40" s="118" t="str">
        <f t="shared" ca="1" si="29"/>
        <v/>
      </c>
      <c r="CO40" s="118" t="str">
        <f t="shared" ca="1" si="29"/>
        <v/>
      </c>
      <c r="CP40" s="118" t="str">
        <f t="shared" ca="1" si="29"/>
        <v/>
      </c>
      <c r="CQ40" s="118" t="str">
        <f t="shared" ca="1" si="29"/>
        <v/>
      </c>
      <c r="CR40" s="118" t="str">
        <f t="shared" ca="1" si="29"/>
        <v/>
      </c>
      <c r="CS40" s="118" t="str">
        <f t="shared" ca="1" si="29"/>
        <v/>
      </c>
    </row>
    <row r="41" spans="1:100" x14ac:dyDescent="0.25">
      <c r="A41" s="121"/>
      <c r="B41" s="122"/>
      <c r="C41" s="121"/>
      <c r="D41" s="122"/>
      <c r="E41" s="121"/>
      <c r="F41" s="123"/>
      <c r="G41" s="122"/>
      <c r="H41" s="121"/>
      <c r="I41" s="122"/>
      <c r="J41" s="121"/>
      <c r="K41" s="123"/>
      <c r="L41" s="122"/>
      <c r="M41" s="121"/>
      <c r="N41" s="122"/>
      <c r="O41" s="121"/>
      <c r="P41" s="123"/>
      <c r="Q41" s="122"/>
      <c r="R41" s="121"/>
      <c r="S41" s="122"/>
      <c r="T41" s="121"/>
      <c r="U41" s="123"/>
      <c r="V41" s="122"/>
      <c r="W41" s="121"/>
      <c r="X41" s="122"/>
      <c r="Y41" s="121"/>
      <c r="Z41" s="123"/>
      <c r="AA41" s="122"/>
      <c r="AB41" s="121"/>
      <c r="AC41" s="122"/>
      <c r="AD41" s="121"/>
      <c r="AE41" s="123"/>
      <c r="AF41" s="123"/>
      <c r="BJ41" s="118" t="str">
        <f t="shared" ca="1" si="30"/>
        <v/>
      </c>
      <c r="BK41" s="118" t="str">
        <f t="shared" ca="1" si="29"/>
        <v/>
      </c>
      <c r="BL41" s="118" t="str">
        <f t="shared" ca="1" si="29"/>
        <v/>
      </c>
      <c r="BM41" s="118" t="str">
        <f t="shared" ca="1" si="29"/>
        <v/>
      </c>
      <c r="BN41" s="118" t="str">
        <f t="shared" ca="1" si="29"/>
        <v/>
      </c>
      <c r="BO41" s="118" t="str">
        <f t="shared" ca="1" si="29"/>
        <v/>
      </c>
      <c r="BP41" s="118" t="str">
        <f t="shared" ca="1" si="29"/>
        <v/>
      </c>
      <c r="BQ41" s="118" t="str">
        <f t="shared" ca="1" si="29"/>
        <v/>
      </c>
      <c r="BR41" s="118" t="str">
        <f t="shared" ca="1" si="29"/>
        <v/>
      </c>
      <c r="BS41" s="118" t="str">
        <f t="shared" ca="1" si="29"/>
        <v/>
      </c>
      <c r="BT41" s="118" t="str">
        <f t="shared" ca="1" si="29"/>
        <v/>
      </c>
      <c r="BU41" s="118" t="str">
        <f t="shared" ca="1" si="29"/>
        <v/>
      </c>
      <c r="BV41" s="118" t="str">
        <f t="shared" ca="1" si="29"/>
        <v/>
      </c>
      <c r="BW41" s="118" t="str">
        <f t="shared" ca="1" si="29"/>
        <v/>
      </c>
      <c r="BX41" s="118" t="str">
        <f t="shared" ca="1" si="29"/>
        <v/>
      </c>
      <c r="BY41" s="118" t="str">
        <f t="shared" ca="1" si="29"/>
        <v/>
      </c>
      <c r="BZ41" s="118" t="str">
        <f t="shared" ca="1" si="29"/>
        <v/>
      </c>
      <c r="CA41" s="118" t="str">
        <f t="shared" ca="1" si="29"/>
        <v/>
      </c>
      <c r="CB41" s="118" t="str">
        <f t="shared" ca="1" si="29"/>
        <v/>
      </c>
      <c r="CC41" s="118" t="str">
        <f t="shared" ca="1" si="29"/>
        <v/>
      </c>
      <c r="CD41" s="118" t="str">
        <f t="shared" ca="1" si="29"/>
        <v/>
      </c>
      <c r="CE41" s="118" t="str">
        <f t="shared" ca="1" si="29"/>
        <v/>
      </c>
      <c r="CF41" s="118" t="str">
        <f t="shared" ca="1" si="29"/>
        <v/>
      </c>
      <c r="CG41" s="118" t="str">
        <f t="shared" ca="1" si="29"/>
        <v/>
      </c>
      <c r="CH41" s="118" t="str">
        <f t="shared" ca="1" si="29"/>
        <v/>
      </c>
      <c r="CI41" s="118" t="str">
        <f t="shared" ca="1" si="29"/>
        <v/>
      </c>
      <c r="CJ41" s="118" t="str">
        <f t="shared" ca="1" si="29"/>
        <v/>
      </c>
      <c r="CK41" s="118" t="str">
        <f t="shared" ca="1" si="29"/>
        <v/>
      </c>
      <c r="CL41" s="118" t="str">
        <f t="shared" ca="1" si="29"/>
        <v/>
      </c>
      <c r="CM41" s="118" t="str">
        <f t="shared" ca="1" si="29"/>
        <v/>
      </c>
      <c r="CN41" s="118" t="str">
        <f t="shared" ca="1" si="29"/>
        <v/>
      </c>
      <c r="CO41" s="118" t="str">
        <f t="shared" ca="1" si="29"/>
        <v/>
      </c>
      <c r="CP41" s="118" t="str">
        <f t="shared" ca="1" si="29"/>
        <v/>
      </c>
      <c r="CQ41" s="118" t="str">
        <f t="shared" ca="1" si="29"/>
        <v/>
      </c>
      <c r="CR41" s="118" t="str">
        <f t="shared" ca="1" si="29"/>
        <v/>
      </c>
      <c r="CS41" s="118" t="str">
        <f t="shared" ca="1" si="29"/>
        <v/>
      </c>
    </row>
    <row r="42" spans="1:100" x14ac:dyDescent="0.25">
      <c r="A42" s="123"/>
      <c r="B42" s="121"/>
      <c r="C42" s="127"/>
      <c r="D42" s="127"/>
      <c r="E42" s="124"/>
      <c r="F42" s="124"/>
      <c r="G42" s="121"/>
      <c r="H42" s="127"/>
      <c r="I42" s="127"/>
      <c r="J42" s="124"/>
      <c r="K42" s="124"/>
      <c r="L42" s="121"/>
      <c r="M42" s="127"/>
      <c r="N42" s="127"/>
      <c r="O42" s="124"/>
      <c r="P42" s="124"/>
      <c r="Q42" s="121"/>
      <c r="R42" s="127"/>
      <c r="S42" s="127"/>
      <c r="T42" s="124"/>
      <c r="U42" s="124"/>
      <c r="V42" s="121"/>
      <c r="W42" s="127"/>
      <c r="X42" s="127"/>
      <c r="Y42" s="124"/>
      <c r="Z42" s="124"/>
      <c r="AA42" s="121"/>
      <c r="AB42" s="127"/>
      <c r="AC42" s="127"/>
      <c r="AD42" s="124"/>
      <c r="AE42" s="124"/>
      <c r="AF42" s="123"/>
      <c r="BJ42" s="118" t="str">
        <f t="shared" ca="1" si="30"/>
        <v/>
      </c>
      <c r="BK42" s="118" t="str">
        <f t="shared" ca="1" si="29"/>
        <v/>
      </c>
      <c r="BL42" s="118" t="str">
        <f t="shared" ca="1" si="29"/>
        <v/>
      </c>
      <c r="BM42" s="118" t="str">
        <f t="shared" ca="1" si="29"/>
        <v/>
      </c>
      <c r="BN42" s="118" t="str">
        <f t="shared" ca="1" si="29"/>
        <v/>
      </c>
      <c r="BO42" s="118" t="str">
        <f t="shared" ca="1" si="29"/>
        <v/>
      </c>
      <c r="BP42" s="118" t="str">
        <f t="shared" ca="1" si="29"/>
        <v/>
      </c>
      <c r="BQ42" s="118" t="str">
        <f t="shared" ca="1" si="29"/>
        <v/>
      </c>
      <c r="BR42" s="118" t="str">
        <f t="shared" ca="1" si="29"/>
        <v/>
      </c>
      <c r="BS42" s="118" t="str">
        <f t="shared" ca="1" si="29"/>
        <v/>
      </c>
      <c r="BT42" s="118" t="str">
        <f t="shared" ca="1" si="29"/>
        <v/>
      </c>
      <c r="BU42" s="118" t="str">
        <f t="shared" ca="1" si="29"/>
        <v/>
      </c>
      <c r="BV42" s="118" t="str">
        <f t="shared" ca="1" si="29"/>
        <v/>
      </c>
      <c r="BW42" s="118" t="str">
        <f t="shared" ca="1" si="29"/>
        <v/>
      </c>
      <c r="BX42" s="118" t="str">
        <f t="shared" ca="1" si="29"/>
        <v/>
      </c>
      <c r="BY42" s="118" t="str">
        <f t="shared" ca="1" si="29"/>
        <v/>
      </c>
      <c r="BZ42" s="118" t="str">
        <f t="shared" ca="1" si="29"/>
        <v/>
      </c>
      <c r="CA42" s="118" t="str">
        <f t="shared" ca="1" si="29"/>
        <v/>
      </c>
      <c r="CB42" s="118" t="str">
        <f t="shared" ca="1" si="29"/>
        <v/>
      </c>
      <c r="CC42" s="118" t="str">
        <f t="shared" ca="1" si="29"/>
        <v/>
      </c>
      <c r="CD42" s="118" t="str">
        <f t="shared" ca="1" si="29"/>
        <v/>
      </c>
      <c r="CE42" s="118" t="str">
        <f t="shared" ca="1" si="29"/>
        <v/>
      </c>
      <c r="CF42" s="118" t="str">
        <f t="shared" ca="1" si="29"/>
        <v/>
      </c>
      <c r="CG42" s="118" t="str">
        <f t="shared" ca="1" si="29"/>
        <v/>
      </c>
      <c r="CH42" s="118" t="str">
        <f t="shared" ca="1" si="29"/>
        <v/>
      </c>
      <c r="CI42" s="118" t="str">
        <f t="shared" ca="1" si="29"/>
        <v/>
      </c>
      <c r="CJ42" s="118" t="str">
        <f t="shared" ca="1" si="29"/>
        <v/>
      </c>
      <c r="CK42" s="118" t="str">
        <f t="shared" ca="1" si="29"/>
        <v/>
      </c>
      <c r="CL42" s="118" t="str">
        <f t="shared" ca="1" si="29"/>
        <v/>
      </c>
      <c r="CM42" s="118" t="str">
        <f t="shared" ca="1" si="29"/>
        <v/>
      </c>
      <c r="CN42" s="118" t="str">
        <f t="shared" ca="1" si="29"/>
        <v/>
      </c>
      <c r="CO42" s="118" t="str">
        <f t="shared" ca="1" si="29"/>
        <v/>
      </c>
      <c r="CP42" s="118" t="str">
        <f t="shared" ca="1" si="29"/>
        <v/>
      </c>
      <c r="CQ42" s="118" t="str">
        <f t="shared" ca="1" si="29"/>
        <v/>
      </c>
      <c r="CR42" s="118" t="str">
        <f t="shared" ca="1" si="29"/>
        <v/>
      </c>
      <c r="CS42" s="118" t="str">
        <f t="shared" ca="1" si="29"/>
        <v/>
      </c>
    </row>
    <row r="43" spans="1:100" x14ac:dyDescent="0.25">
      <c r="A43" s="129"/>
      <c r="B43" s="121"/>
      <c r="C43" s="127"/>
      <c r="D43" s="127"/>
      <c r="E43" s="124"/>
      <c r="F43" s="124"/>
      <c r="G43" s="121"/>
      <c r="H43" s="127"/>
      <c r="I43" s="127"/>
      <c r="J43" s="124"/>
      <c r="K43" s="124"/>
      <c r="L43" s="121"/>
      <c r="M43" s="127"/>
      <c r="N43" s="127"/>
      <c r="O43" s="124"/>
      <c r="P43" s="124"/>
      <c r="Q43" s="121"/>
      <c r="R43" s="127"/>
      <c r="S43" s="127"/>
      <c r="T43" s="124"/>
      <c r="U43" s="124"/>
      <c r="V43" s="121"/>
      <c r="W43" s="127"/>
      <c r="X43" s="127"/>
      <c r="Y43" s="124"/>
      <c r="Z43" s="124"/>
      <c r="AA43" s="121"/>
      <c r="AB43" s="127"/>
      <c r="AC43" s="127"/>
      <c r="AD43" s="124"/>
      <c r="AE43" s="124"/>
      <c r="AF43" s="123"/>
      <c r="BJ43" s="118" t="str">
        <f t="shared" ca="1" si="30"/>
        <v/>
      </c>
      <c r="BK43" s="118" t="str">
        <f t="shared" ca="1" si="29"/>
        <v/>
      </c>
      <c r="BL43" s="118" t="str">
        <f t="shared" ca="1" si="29"/>
        <v/>
      </c>
      <c r="BM43" s="118" t="str">
        <f t="shared" ca="1" si="29"/>
        <v/>
      </c>
      <c r="BN43" s="118" t="str">
        <f t="shared" ca="1" si="29"/>
        <v/>
      </c>
      <c r="BO43" s="118" t="str">
        <f t="shared" ca="1" si="29"/>
        <v/>
      </c>
      <c r="BP43" s="118" t="str">
        <f t="shared" ca="1" si="29"/>
        <v/>
      </c>
      <c r="BQ43" s="118" t="str">
        <f t="shared" ca="1" si="29"/>
        <v/>
      </c>
      <c r="BR43" s="118" t="str">
        <f t="shared" ca="1" si="29"/>
        <v/>
      </c>
      <c r="BS43" s="118" t="str">
        <f t="shared" ca="1" si="29"/>
        <v/>
      </c>
      <c r="BT43" s="118" t="str">
        <f t="shared" ca="1" si="29"/>
        <v/>
      </c>
      <c r="BU43" s="118" t="str">
        <f t="shared" ca="1" si="29"/>
        <v/>
      </c>
      <c r="BV43" s="118" t="str">
        <f t="shared" ca="1" si="29"/>
        <v/>
      </c>
      <c r="BW43" s="118" t="str">
        <f t="shared" ca="1" si="29"/>
        <v/>
      </c>
      <c r="BX43" s="118" t="str">
        <f t="shared" ca="1" si="29"/>
        <v/>
      </c>
      <c r="BY43" s="118" t="str">
        <f t="shared" ca="1" si="29"/>
        <v/>
      </c>
      <c r="BZ43" s="118" t="str">
        <f t="shared" ca="1" si="29"/>
        <v/>
      </c>
      <c r="CA43" s="118" t="str">
        <f t="shared" ca="1" si="29"/>
        <v/>
      </c>
      <c r="CB43" s="118" t="str">
        <f t="shared" ca="1" si="29"/>
        <v/>
      </c>
      <c r="CC43" s="118" t="str">
        <f t="shared" ca="1" si="29"/>
        <v/>
      </c>
      <c r="CD43" s="118" t="str">
        <f t="shared" ca="1" si="29"/>
        <v/>
      </c>
      <c r="CE43" s="118" t="str">
        <f t="shared" ca="1" si="29"/>
        <v/>
      </c>
      <c r="CF43" s="118" t="str">
        <f t="shared" ca="1" si="29"/>
        <v/>
      </c>
      <c r="CG43" s="118" t="str">
        <f t="shared" ca="1" si="29"/>
        <v/>
      </c>
      <c r="CH43" s="118" t="str">
        <f t="shared" ca="1" si="29"/>
        <v/>
      </c>
      <c r="CI43" s="118" t="str">
        <f t="shared" ca="1" si="29"/>
        <v/>
      </c>
      <c r="CJ43" s="118" t="str">
        <f t="shared" ca="1" si="29"/>
        <v/>
      </c>
      <c r="CK43" s="118" t="str">
        <f t="shared" ca="1" si="29"/>
        <v/>
      </c>
      <c r="CL43" s="118" t="str">
        <f t="shared" ca="1" si="29"/>
        <v/>
      </c>
      <c r="CM43" s="118" t="str">
        <f t="shared" ca="1" si="29"/>
        <v/>
      </c>
      <c r="CN43" s="118" t="str">
        <f t="shared" ca="1" si="29"/>
        <v/>
      </c>
      <c r="CO43" s="118" t="str">
        <f t="shared" ca="1" si="29"/>
        <v/>
      </c>
      <c r="CP43" s="118" t="str">
        <f t="shared" ca="1" si="29"/>
        <v/>
      </c>
      <c r="CQ43" s="118" t="str">
        <f t="shared" ca="1" si="29"/>
        <v/>
      </c>
      <c r="CR43" s="118" t="str">
        <f t="shared" ca="1" si="29"/>
        <v/>
      </c>
      <c r="CS43" s="118" t="str">
        <f t="shared" ca="1" si="29"/>
        <v/>
      </c>
    </row>
    <row r="44" spans="1:100" x14ac:dyDescent="0.25">
      <c r="A44" s="121"/>
      <c r="B44" s="122"/>
      <c r="C44" s="121"/>
      <c r="D44" s="122"/>
      <c r="E44" s="121"/>
      <c r="F44" s="123"/>
      <c r="G44" s="122"/>
      <c r="H44" s="121"/>
      <c r="I44" s="122"/>
      <c r="J44" s="121"/>
      <c r="K44" s="123"/>
      <c r="L44" s="122"/>
      <c r="M44" s="121"/>
      <c r="N44" s="122"/>
      <c r="O44" s="121"/>
      <c r="P44" s="123"/>
      <c r="Q44" s="122"/>
      <c r="R44" s="121"/>
      <c r="S44" s="122"/>
      <c r="T44" s="121"/>
      <c r="U44" s="123"/>
      <c r="V44" s="122"/>
      <c r="W44" s="121"/>
      <c r="X44" s="122"/>
      <c r="Y44" s="121"/>
      <c r="Z44" s="123"/>
      <c r="AA44" s="122"/>
      <c r="AB44" s="121"/>
      <c r="AC44" s="122"/>
      <c r="AD44" s="121"/>
      <c r="AE44" s="123"/>
      <c r="AF44" s="123"/>
      <c r="AW44" s="60" t="s">
        <v>218</v>
      </c>
      <c r="BD44" s="120"/>
      <c r="BI44" s="136" t="s">
        <v>216</v>
      </c>
      <c r="BJ44" s="135" t="str">
        <f ca="1">BJ12&amp;";"&amp;BJ13&amp;";"&amp;BJ14&amp;";"&amp;BJ15&amp;";"&amp;BJ16&amp;";"&amp;BJ17&amp;";"&amp;BJ18&amp;";"&amp;BJ19&amp;";"&amp;BJ20&amp;";"&amp;BJ21&amp;";"&amp;BJ22&amp;";"&amp;BJ23&amp;";"&amp;BJ24&amp;";"&amp;BJ25&amp;";"&amp;BJ26&amp;";"&amp;BJ27&amp;";"&amp;BJ28&amp;";"&amp;BJ29&amp;";"&amp;BJ30&amp;";"&amp;BJ31&amp;";"&amp;BJ32&amp;";"&amp;BJ33&amp;";"&amp;BJ34&amp;";"&amp;BJ35&amp;";"&amp;BJ36&amp;";"&amp;BJ37&amp;";"&amp;BJ38&amp;";"&amp;BJ39&amp;";"&amp;BJ40&amp;";"&amp;BJ41&amp;";"&amp;BJ42&amp;";"&amp;BJ43</f>
        <v xml:space="preserve">        ;        ;;;;;;;        ;        ;;;;;;;        ;        ;;;;;;;        ;        ;;;;;;</v>
      </c>
      <c r="BK44" s="135" t="str">
        <f t="shared" ref="BK44:CS44" ca="1" si="31">BK12&amp;";"&amp;BK13&amp;";"&amp;BK14&amp;";"&amp;BK15&amp;";"&amp;BK16&amp;";"&amp;BK17&amp;";"&amp;BK18&amp;";"&amp;BK19&amp;";"&amp;BK20&amp;";"&amp;BK21&amp;";"&amp;BK22&amp;";"&amp;BK23&amp;";"&amp;BK24&amp;";"&amp;BK25&amp;";"&amp;BK26&amp;";"&amp;BK27&amp;";"&amp;BK28&amp;";"&amp;BK29&amp;";"&amp;BK30&amp;";"&amp;BK31&amp;";"&amp;BK32&amp;";"&amp;BK33&amp;";"&amp;BK34&amp;";"&amp;BK35&amp;";"&amp;BK36&amp;";"&amp;BK37&amp;";"&amp;BK38&amp;";"&amp;BK39&amp;";"&amp;BK40&amp;";"&amp;BK41&amp;";"&amp;BK42&amp;";"&amp;BK43</f>
        <v xml:space="preserve">        ;        ;;;;;;;        ;        ;;;;;;;        ;        ;;;;;;;        ;        ;;;;;;</v>
      </c>
      <c r="BL44" s="135" t="str">
        <f t="shared" ca="1" si="31"/>
        <v xml:space="preserve">        ;        ;;;;;;;        ;        ;;;;;;;        ;        ;;;;;;;        ;        ;;;;;;</v>
      </c>
      <c r="BM44" s="135" t="str">
        <f t="shared" ca="1" si="31"/>
        <v xml:space="preserve">        ;        ;;;;;;;        ;        ;;;;;;;        ;        ;;;;;;;        ;        ;;;;;;</v>
      </c>
      <c r="BN44" s="135" t="str">
        <f t="shared" ca="1" si="31"/>
        <v xml:space="preserve">        ;        ;;;;;;;        ;        ;;;;;;;        ;        ;;;;;;;        ;        ;;;;;;</v>
      </c>
      <c r="BO44" s="135" t="str">
        <f t="shared" ca="1" si="31"/>
        <v xml:space="preserve">        ;        ;;;;;;;        ;        ;;;;;;;        ;        ;;;;;;;        ;        ;;;;;;</v>
      </c>
      <c r="BP44" s="135" t="str">
        <f t="shared" ca="1" si="31"/>
        <v xml:space="preserve">        ;        ;;;;;;;        ;        ;;;;;;;        ;        ;;;;;;;        ;        ;;;;;;</v>
      </c>
      <c r="BQ44" s="135" t="str">
        <f t="shared" ca="1" si="31"/>
        <v xml:space="preserve">        ;        ;;;;;;;        ;        ;;;;;;;        ;        ;;;;;;;        ;        ;;;;;;</v>
      </c>
      <c r="BR44" s="135" t="str">
        <f t="shared" ca="1" si="31"/>
        <v xml:space="preserve">        ;        ;;;;;;;        ;        ;;;;;;;        ;        ;;;;;;;        ;        ;;;;;;</v>
      </c>
      <c r="BS44" s="135" t="str">
        <f t="shared" ca="1" si="31"/>
        <v xml:space="preserve">        ;        ;;;;;;;        ;        ;;;;;;;        ;        ;;;;;;;        ;        ;;;;;;</v>
      </c>
      <c r="BT44" s="135" t="str">
        <f t="shared" ca="1" si="31"/>
        <v xml:space="preserve">        ;        ;;;;;;;        ;        ;;;;;;;        ;        ;;;;;;;        ;        ;;;;;;</v>
      </c>
      <c r="BU44" s="135" t="str">
        <f t="shared" ca="1" si="31"/>
        <v xml:space="preserve">        ;        ;;;;;;;        ;        ;;;;;;;        ;        ;;;;;;;        ;        ;;;;;;</v>
      </c>
      <c r="BV44" s="135" t="str">
        <f t="shared" ca="1" si="31"/>
        <v xml:space="preserve">        ;        ;;;;;;;        ;        ;;;;;;;        ;        ;;;;;;;        ;        ;;;;;;</v>
      </c>
      <c r="BW44" s="135" t="str">
        <f t="shared" ca="1" si="31"/>
        <v xml:space="preserve">        ;        ;;;;;;;        ;        ;;;;;;;        ;        ;;;;;;;        ;        ;;;;;;</v>
      </c>
      <c r="BX44" s="135" t="str">
        <f t="shared" ca="1" si="31"/>
        <v xml:space="preserve">        ;        ;;;;;;;        ;        ;;;;;;;        ;        ;;;;;;;        ;        ;;;;;;</v>
      </c>
      <c r="BY44" s="135" t="str">
        <f t="shared" ca="1" si="31"/>
        <v xml:space="preserve">        ;        ;;;;;;;        ;        ;;;;;;;        ;        ;;;;;;;        ;        ;;;;;;</v>
      </c>
      <c r="BZ44" s="135" t="str">
        <f t="shared" ca="1" si="31"/>
        <v xml:space="preserve">        ;        ;;;;;;;        ;        ;;;;;;;        ;        ;;;;;;;        ;        ;;;;;;</v>
      </c>
      <c r="CA44" s="135" t="str">
        <f t="shared" ca="1" si="31"/>
        <v xml:space="preserve">        ;        ;;;;;;;        ;        ;;;;;;;        ;        ;;;;;;;        ;        ;;;;;;</v>
      </c>
      <c r="CB44" s="135" t="str">
        <f t="shared" ca="1" si="31"/>
        <v xml:space="preserve">        ;        ;;;;;;;        ;        ;;;;;;;        ;        ;;;;;;;        ;        ;;;;;;</v>
      </c>
      <c r="CC44" s="135" t="str">
        <f t="shared" ca="1" si="31"/>
        <v xml:space="preserve">        ;        ;;;;;;;        ;        ;;;;;;;        ;        ;;;;;;;        ;        ;;;;;;</v>
      </c>
      <c r="CD44" s="135" t="str">
        <f t="shared" ca="1" si="31"/>
        <v xml:space="preserve">        ;        ;;;;;;;        ;        ;;;;;;;        ;        ;;;;;;;        ;        ;;;;;;</v>
      </c>
      <c r="CE44" s="135" t="str">
        <f t="shared" ca="1" si="31"/>
        <v xml:space="preserve">        ;        ;;;;;;;        ;        ;;;;;;;        ;        ;;;;;;;        ;        ;;;;;;</v>
      </c>
      <c r="CF44" s="135" t="str">
        <f t="shared" ca="1" si="31"/>
        <v xml:space="preserve">        ;        ;;;;;;;        ;        ;;;;;;;        ;        ;;;;;;;        ;        ;;;;;;</v>
      </c>
      <c r="CG44" s="135" t="str">
        <f t="shared" ca="1" si="31"/>
        <v xml:space="preserve">        ;        ;;;;;;;        ;        ;;;;;;;        ;        ;;;;;;;        ;        ;;;;;;</v>
      </c>
      <c r="CH44" s="135" t="str">
        <f t="shared" ca="1" si="31"/>
        <v xml:space="preserve">        ;        ;;;;;;;        ;        ;;;;;;;        ;        ;;;;;;;        ;        ;;;;;;</v>
      </c>
      <c r="CI44" s="135" t="str">
        <f t="shared" ca="1" si="31"/>
        <v xml:space="preserve">        ;        ;;;;;;;        ;        ;;;;;;;        ;        ;;;;;;;        ;        ;;;;;;</v>
      </c>
      <c r="CJ44" s="135" t="str">
        <f t="shared" ca="1" si="31"/>
        <v xml:space="preserve">        ;        ;;;;;;;        ;        ;;;;;;;        ;        ;;;;;;;        ;        ;;;;;;</v>
      </c>
      <c r="CK44" s="135" t="str">
        <f t="shared" ca="1" si="31"/>
        <v xml:space="preserve">        ;        ;;;;;;;        ;        ;;;;;;;        ;        ;;;;;;;        ;        ;;;;;;</v>
      </c>
      <c r="CL44" s="135" t="str">
        <f t="shared" ca="1" si="31"/>
        <v xml:space="preserve">        ;        ;;;;;;;        ;        ;;;;;;;        ;        ;;;;;;;        ;        ;;;;;;</v>
      </c>
      <c r="CM44" s="135" t="str">
        <f t="shared" ca="1" si="31"/>
        <v xml:space="preserve">        ;        ;;;;;;;        ;        ;;;;;;;        ;        ;;;;;;;        ;        ;;;;;;</v>
      </c>
      <c r="CN44" s="135" t="str">
        <f t="shared" ca="1" si="31"/>
        <v xml:space="preserve">        ;        ;;;;;;;        ;        ;;;;;;;        ;        ;;;;;;;        ;        ;;;;;;</v>
      </c>
      <c r="CO44" s="135" t="str">
        <f t="shared" ca="1" si="31"/>
        <v xml:space="preserve">        ;        ;;;;;;;        ;        ;;;;;;;        ;        ;;;;;;;        ;        ;;;;;;</v>
      </c>
      <c r="CP44" s="135" t="str">
        <f t="shared" ca="1" si="31"/>
        <v xml:space="preserve">        ;        ;;;;;;;        ;        ;;;;;;;        ;        ;;;;;;;        ;        ;;;;;;</v>
      </c>
      <c r="CQ44" s="135" t="str">
        <f t="shared" ca="1" si="31"/>
        <v xml:space="preserve">        ;        ;;;;;;;        ;        ;;;;;;;        ;        ;;;;;;;        ;        ;;;;;;</v>
      </c>
      <c r="CR44" s="135" t="str">
        <f t="shared" ca="1" si="31"/>
        <v xml:space="preserve">        ;        ;;;;;;;        ;        ;;;;;;;        ;        ;;;;;;;        ;        ;;;;;;</v>
      </c>
      <c r="CS44" s="135" t="str">
        <f t="shared" ca="1" si="31"/>
        <v xml:space="preserve">        ;        ;;;;;;;        ;        ;;;;;;;        ;        ;;;;;;;        ;        ;;;;;;</v>
      </c>
    </row>
    <row r="45" spans="1:100" x14ac:dyDescent="0.25">
      <c r="A45" s="123"/>
      <c r="B45" s="121"/>
      <c r="C45" s="127"/>
      <c r="D45" s="127"/>
      <c r="E45" s="124"/>
      <c r="F45" s="124"/>
      <c r="G45" s="121"/>
      <c r="H45" s="127"/>
      <c r="I45" s="127"/>
      <c r="J45" s="124"/>
      <c r="K45" s="124"/>
      <c r="L45" s="121"/>
      <c r="M45" s="127"/>
      <c r="N45" s="127"/>
      <c r="O45" s="124"/>
      <c r="P45" s="124"/>
      <c r="Q45" s="121"/>
      <c r="R45" s="127"/>
      <c r="S45" s="127"/>
      <c r="T45" s="124"/>
      <c r="U45" s="124"/>
      <c r="V45" s="121"/>
      <c r="W45" s="127"/>
      <c r="X45" s="127"/>
      <c r="Y45" s="124"/>
      <c r="Z45" s="124"/>
      <c r="AA45" s="121"/>
      <c r="AB45" s="127"/>
      <c r="AC45" s="127"/>
      <c r="AD45" s="124"/>
      <c r="AE45" s="124"/>
      <c r="AF45" s="123"/>
      <c r="BI45" s="136"/>
      <c r="BJ45" s="135" t="str">
        <f ca="1">SUBSTITUTE(SUBSTITUTE(SUBSTITUTE(SUBSTITUTE(SUBSTITUTE(SUBSTITUTE(SUBSTITUTE(SUBSTITUTE(BJ44,";;",";"),";;",";"),";;",";"),";;",";"),";;",";"),";;",";"),";;",";"),";;",";")</f>
        <v xml:space="preserve">        ;        ;        ;        ;        ;        ;        ;        ;</v>
      </c>
      <c r="BK45" s="135" t="str">
        <f t="shared" ref="BK45:CS45" ca="1" si="32">SUBSTITUTE(SUBSTITUTE(SUBSTITUTE(SUBSTITUTE(SUBSTITUTE(SUBSTITUTE(SUBSTITUTE(SUBSTITUTE(BK44,";;",";"),";;",";"),";;",";"),";;",";"),";;",";"),";;",";"),";;",";"),";;",";")</f>
        <v xml:space="preserve">        ;        ;        ;        ;        ;        ;        ;        ;</v>
      </c>
      <c r="BL45" s="135" t="str">
        <f t="shared" ca="1" si="32"/>
        <v xml:space="preserve">        ;        ;        ;        ;        ;        ;        ;        ;</v>
      </c>
      <c r="BM45" s="135" t="str">
        <f t="shared" ca="1" si="32"/>
        <v xml:space="preserve">        ;        ;        ;        ;        ;        ;        ;        ;</v>
      </c>
      <c r="BN45" s="135" t="str">
        <f t="shared" ca="1" si="32"/>
        <v xml:space="preserve">        ;        ;        ;        ;        ;        ;        ;        ;</v>
      </c>
      <c r="BO45" s="135" t="str">
        <f t="shared" ca="1" si="32"/>
        <v xml:space="preserve">        ;        ;        ;        ;        ;        ;        ;        ;</v>
      </c>
      <c r="BP45" s="135" t="str">
        <f t="shared" ca="1" si="32"/>
        <v xml:space="preserve">        ;        ;        ;        ;        ;        ;        ;        ;</v>
      </c>
      <c r="BQ45" s="135" t="str">
        <f t="shared" ca="1" si="32"/>
        <v xml:space="preserve">        ;        ;        ;        ;        ;        ;        ;        ;</v>
      </c>
      <c r="BR45" s="135" t="str">
        <f t="shared" ca="1" si="32"/>
        <v xml:space="preserve">        ;        ;        ;        ;        ;        ;        ;        ;</v>
      </c>
      <c r="BS45" s="135" t="str">
        <f t="shared" ca="1" si="32"/>
        <v xml:space="preserve">        ;        ;        ;        ;        ;        ;        ;        ;</v>
      </c>
      <c r="BT45" s="135" t="str">
        <f t="shared" ca="1" si="32"/>
        <v xml:space="preserve">        ;        ;        ;        ;        ;        ;        ;        ;</v>
      </c>
      <c r="BU45" s="135" t="str">
        <f t="shared" ca="1" si="32"/>
        <v xml:space="preserve">        ;        ;        ;        ;        ;        ;        ;        ;</v>
      </c>
      <c r="BV45" s="135" t="str">
        <f t="shared" ca="1" si="32"/>
        <v xml:space="preserve">        ;        ;        ;        ;        ;        ;        ;        ;</v>
      </c>
      <c r="BW45" s="135" t="str">
        <f t="shared" ca="1" si="32"/>
        <v xml:space="preserve">        ;        ;        ;        ;        ;        ;        ;        ;</v>
      </c>
      <c r="BX45" s="135" t="str">
        <f t="shared" ca="1" si="32"/>
        <v xml:space="preserve">        ;        ;        ;        ;        ;        ;        ;        ;</v>
      </c>
      <c r="BY45" s="135" t="str">
        <f t="shared" ca="1" si="32"/>
        <v xml:space="preserve">        ;        ;        ;        ;        ;        ;        ;        ;</v>
      </c>
      <c r="BZ45" s="135" t="str">
        <f t="shared" ca="1" si="32"/>
        <v xml:space="preserve">        ;        ;        ;        ;        ;        ;        ;        ;</v>
      </c>
      <c r="CA45" s="135" t="str">
        <f t="shared" ca="1" si="32"/>
        <v xml:space="preserve">        ;        ;        ;        ;        ;        ;        ;        ;</v>
      </c>
      <c r="CB45" s="135" t="str">
        <f t="shared" ca="1" si="32"/>
        <v xml:space="preserve">        ;        ;        ;        ;        ;        ;        ;        ;</v>
      </c>
      <c r="CC45" s="135" t="str">
        <f t="shared" ca="1" si="32"/>
        <v xml:space="preserve">        ;        ;        ;        ;        ;        ;        ;        ;</v>
      </c>
      <c r="CD45" s="135" t="str">
        <f t="shared" ca="1" si="32"/>
        <v xml:space="preserve">        ;        ;        ;        ;        ;        ;        ;        ;</v>
      </c>
      <c r="CE45" s="135" t="str">
        <f t="shared" ca="1" si="32"/>
        <v xml:space="preserve">        ;        ;        ;        ;        ;        ;        ;        ;</v>
      </c>
      <c r="CF45" s="135" t="str">
        <f t="shared" ca="1" si="32"/>
        <v xml:space="preserve">        ;        ;        ;        ;        ;        ;        ;        ;</v>
      </c>
      <c r="CG45" s="135" t="str">
        <f t="shared" ca="1" si="32"/>
        <v xml:space="preserve">        ;        ;        ;        ;        ;        ;        ;        ;</v>
      </c>
      <c r="CH45" s="135" t="str">
        <f t="shared" ca="1" si="32"/>
        <v xml:space="preserve">        ;        ;        ;        ;        ;        ;        ;        ;</v>
      </c>
      <c r="CI45" s="135" t="str">
        <f t="shared" ca="1" si="32"/>
        <v xml:space="preserve">        ;        ;        ;        ;        ;        ;        ;        ;</v>
      </c>
      <c r="CJ45" s="135" t="str">
        <f t="shared" ca="1" si="32"/>
        <v xml:space="preserve">        ;        ;        ;        ;        ;        ;        ;        ;</v>
      </c>
      <c r="CK45" s="135" t="str">
        <f t="shared" ca="1" si="32"/>
        <v xml:space="preserve">        ;        ;        ;        ;        ;        ;        ;        ;</v>
      </c>
      <c r="CL45" s="135" t="str">
        <f t="shared" ca="1" si="32"/>
        <v xml:space="preserve">        ;        ;        ;        ;        ;        ;        ;        ;</v>
      </c>
      <c r="CM45" s="135" t="str">
        <f t="shared" ca="1" si="32"/>
        <v xml:space="preserve">        ;        ;        ;        ;        ;        ;        ;        ;</v>
      </c>
      <c r="CN45" s="135" t="str">
        <f t="shared" ca="1" si="32"/>
        <v xml:space="preserve">        ;        ;        ;        ;        ;        ;        ;        ;</v>
      </c>
      <c r="CO45" s="135" t="str">
        <f t="shared" ca="1" si="32"/>
        <v xml:space="preserve">        ;        ;        ;        ;        ;        ;        ;        ;</v>
      </c>
      <c r="CP45" s="135" t="str">
        <f t="shared" ca="1" si="32"/>
        <v xml:space="preserve">        ;        ;        ;        ;        ;        ;        ;        ;</v>
      </c>
      <c r="CQ45" s="135" t="str">
        <f t="shared" ca="1" si="32"/>
        <v xml:space="preserve">        ;        ;        ;        ;        ;        ;        ;        ;</v>
      </c>
      <c r="CR45" s="135" t="str">
        <f t="shared" ca="1" si="32"/>
        <v xml:space="preserve">        ;        ;        ;        ;        ;        ;        ;        ;</v>
      </c>
      <c r="CS45" s="135" t="str">
        <f t="shared" ca="1" si="32"/>
        <v xml:space="preserve">        ;        ;        ;        ;        ;        ;        ;        ;</v>
      </c>
    </row>
    <row r="46" spans="1:100" x14ac:dyDescent="0.25">
      <c r="A46" s="129"/>
      <c r="B46" s="121"/>
      <c r="C46" s="127"/>
      <c r="D46" s="127"/>
      <c r="E46" s="124"/>
      <c r="F46" s="124"/>
      <c r="G46" s="121"/>
      <c r="H46" s="127"/>
      <c r="I46" s="127"/>
      <c r="J46" s="124"/>
      <c r="K46" s="124"/>
      <c r="L46" s="121"/>
      <c r="M46" s="127"/>
      <c r="N46" s="127"/>
      <c r="O46" s="124"/>
      <c r="P46" s="124"/>
      <c r="Q46" s="121"/>
      <c r="R46" s="127"/>
      <c r="S46" s="127"/>
      <c r="T46" s="124"/>
      <c r="U46" s="124"/>
      <c r="V46" s="121"/>
      <c r="W46" s="127"/>
      <c r="X46" s="127"/>
      <c r="Y46" s="124"/>
      <c r="Z46" s="124"/>
      <c r="AA46" s="121"/>
      <c r="AB46" s="127"/>
      <c r="AC46" s="127"/>
      <c r="AD46" s="124"/>
      <c r="AE46" s="124"/>
      <c r="AF46" s="123"/>
      <c r="BA46" s="114"/>
      <c r="BI46" s="136"/>
      <c r="BJ46" s="135" t="str">
        <f ca="1">SUBSTITUTE(SUBSTITUTE(SUBSTITUTE(SUBSTITUTE(SUBSTITUTE(SUBSTITUTE(SUBSTITUTE(SUBSTITUTE(BJ45,";0       ;",";"),";0       ;",";"),";0       ;",";"),";0       ;",";"),";0       ;",";"),";0       ;",";"),";0       ;",";"),"0       ;","")</f>
        <v xml:space="preserve">        ;        ;        ;        ;        ;        ;        ;        ;</v>
      </c>
      <c r="BK46" s="135" t="str">
        <f t="shared" ref="BK46:CS46" ca="1" si="33">SUBSTITUTE(SUBSTITUTE(SUBSTITUTE(SUBSTITUTE(SUBSTITUTE(SUBSTITUTE(SUBSTITUTE(SUBSTITUTE(BK45,";0       ;",";"),";0       ;",";"),";0       ;",";"),";0       ;",";"),";0       ;",";"),";0       ;",";"),";0       ;",";"),"0       ;","")</f>
        <v xml:space="preserve">        ;        ;        ;        ;        ;        ;        ;        ;</v>
      </c>
      <c r="BL46" s="135" t="str">
        <f t="shared" ca="1" si="33"/>
        <v xml:space="preserve">        ;        ;        ;        ;        ;        ;        ;        ;</v>
      </c>
      <c r="BM46" s="135" t="str">
        <f t="shared" ca="1" si="33"/>
        <v xml:space="preserve">        ;        ;        ;        ;        ;        ;        ;        ;</v>
      </c>
      <c r="BN46" s="135" t="str">
        <f t="shared" ca="1" si="33"/>
        <v xml:space="preserve">        ;        ;        ;        ;        ;        ;        ;        ;</v>
      </c>
      <c r="BO46" s="135" t="str">
        <f t="shared" ca="1" si="33"/>
        <v xml:space="preserve">        ;        ;        ;        ;        ;        ;        ;        ;</v>
      </c>
      <c r="BP46" s="135" t="str">
        <f t="shared" ca="1" si="33"/>
        <v xml:space="preserve">        ;        ;        ;        ;        ;        ;        ;        ;</v>
      </c>
      <c r="BQ46" s="135" t="str">
        <f t="shared" ca="1" si="33"/>
        <v xml:space="preserve">        ;        ;        ;        ;        ;        ;        ;        ;</v>
      </c>
      <c r="BR46" s="135" t="str">
        <f t="shared" ca="1" si="33"/>
        <v xml:space="preserve">        ;        ;        ;        ;        ;        ;        ;        ;</v>
      </c>
      <c r="BS46" s="135" t="str">
        <f t="shared" ca="1" si="33"/>
        <v xml:space="preserve">        ;        ;        ;        ;        ;        ;        ;        ;</v>
      </c>
      <c r="BT46" s="135" t="str">
        <f t="shared" ca="1" si="33"/>
        <v xml:space="preserve">        ;        ;        ;        ;        ;        ;        ;        ;</v>
      </c>
      <c r="BU46" s="135" t="str">
        <f t="shared" ca="1" si="33"/>
        <v xml:space="preserve">        ;        ;        ;        ;        ;        ;        ;        ;</v>
      </c>
      <c r="BV46" s="135" t="str">
        <f t="shared" ca="1" si="33"/>
        <v xml:space="preserve">        ;        ;        ;        ;        ;        ;        ;        ;</v>
      </c>
      <c r="BW46" s="135" t="str">
        <f t="shared" ca="1" si="33"/>
        <v xml:space="preserve">        ;        ;        ;        ;        ;        ;        ;        ;</v>
      </c>
      <c r="BX46" s="135" t="str">
        <f t="shared" ca="1" si="33"/>
        <v xml:space="preserve">        ;        ;        ;        ;        ;        ;        ;        ;</v>
      </c>
      <c r="BY46" s="135" t="str">
        <f t="shared" ca="1" si="33"/>
        <v xml:space="preserve">        ;        ;        ;        ;        ;        ;        ;        ;</v>
      </c>
      <c r="BZ46" s="135" t="str">
        <f t="shared" ca="1" si="33"/>
        <v xml:space="preserve">        ;        ;        ;        ;        ;        ;        ;        ;</v>
      </c>
      <c r="CA46" s="135" t="str">
        <f t="shared" ca="1" si="33"/>
        <v xml:space="preserve">        ;        ;        ;        ;        ;        ;        ;        ;</v>
      </c>
      <c r="CB46" s="135" t="str">
        <f t="shared" ca="1" si="33"/>
        <v xml:space="preserve">        ;        ;        ;        ;        ;        ;        ;        ;</v>
      </c>
      <c r="CC46" s="135" t="str">
        <f t="shared" ca="1" si="33"/>
        <v xml:space="preserve">        ;        ;        ;        ;        ;        ;        ;        ;</v>
      </c>
      <c r="CD46" s="135" t="str">
        <f t="shared" ca="1" si="33"/>
        <v xml:space="preserve">        ;        ;        ;        ;        ;        ;        ;        ;</v>
      </c>
      <c r="CE46" s="135" t="str">
        <f t="shared" ca="1" si="33"/>
        <v xml:space="preserve">        ;        ;        ;        ;        ;        ;        ;        ;</v>
      </c>
      <c r="CF46" s="135" t="str">
        <f t="shared" ca="1" si="33"/>
        <v xml:space="preserve">        ;        ;        ;        ;        ;        ;        ;        ;</v>
      </c>
      <c r="CG46" s="135" t="str">
        <f t="shared" ca="1" si="33"/>
        <v xml:space="preserve">        ;        ;        ;        ;        ;        ;        ;        ;</v>
      </c>
      <c r="CH46" s="135" t="str">
        <f t="shared" ca="1" si="33"/>
        <v xml:space="preserve">        ;        ;        ;        ;        ;        ;        ;        ;</v>
      </c>
      <c r="CI46" s="135" t="str">
        <f t="shared" ca="1" si="33"/>
        <v xml:space="preserve">        ;        ;        ;        ;        ;        ;        ;        ;</v>
      </c>
      <c r="CJ46" s="135" t="str">
        <f t="shared" ca="1" si="33"/>
        <v xml:space="preserve">        ;        ;        ;        ;        ;        ;        ;        ;</v>
      </c>
      <c r="CK46" s="135" t="str">
        <f t="shared" ca="1" si="33"/>
        <v xml:space="preserve">        ;        ;        ;        ;        ;        ;        ;        ;</v>
      </c>
      <c r="CL46" s="135" t="str">
        <f t="shared" ca="1" si="33"/>
        <v xml:space="preserve">        ;        ;        ;        ;        ;        ;        ;        ;</v>
      </c>
      <c r="CM46" s="135" t="str">
        <f t="shared" ca="1" si="33"/>
        <v xml:space="preserve">        ;        ;        ;        ;        ;        ;        ;        ;</v>
      </c>
      <c r="CN46" s="135" t="str">
        <f t="shared" ca="1" si="33"/>
        <v xml:space="preserve">        ;        ;        ;        ;        ;        ;        ;        ;</v>
      </c>
      <c r="CO46" s="135" t="str">
        <f t="shared" ca="1" si="33"/>
        <v xml:space="preserve">        ;        ;        ;        ;        ;        ;        ;        ;</v>
      </c>
      <c r="CP46" s="135" t="str">
        <f t="shared" ca="1" si="33"/>
        <v xml:space="preserve">        ;        ;        ;        ;        ;        ;        ;        ;</v>
      </c>
      <c r="CQ46" s="135" t="str">
        <f t="shared" ca="1" si="33"/>
        <v xml:space="preserve">        ;        ;        ;        ;        ;        ;        ;        ;</v>
      </c>
      <c r="CR46" s="135" t="str">
        <f t="shared" ca="1" si="33"/>
        <v xml:space="preserve">        ;        ;        ;        ;        ;        ;        ;        ;</v>
      </c>
      <c r="CS46" s="135" t="str">
        <f t="shared" ca="1" si="33"/>
        <v xml:space="preserve">        ;        ;        ;        ;        ;        ;        ;        ;</v>
      </c>
    </row>
    <row r="47" spans="1:100" x14ac:dyDescent="0.25">
      <c r="A47" s="121"/>
      <c r="B47" s="122"/>
      <c r="C47" s="121"/>
      <c r="D47" s="122"/>
      <c r="E47" s="121"/>
      <c r="F47" s="123"/>
      <c r="G47" s="122"/>
      <c r="H47" s="121"/>
      <c r="I47" s="122"/>
      <c r="J47" s="121"/>
      <c r="K47" s="123"/>
      <c r="L47" s="122"/>
      <c r="M47" s="121"/>
      <c r="N47" s="122"/>
      <c r="O47" s="121"/>
      <c r="P47" s="123"/>
      <c r="Q47" s="122"/>
      <c r="R47" s="121"/>
      <c r="S47" s="122"/>
      <c r="T47" s="121"/>
      <c r="U47" s="123"/>
      <c r="V47" s="122"/>
      <c r="W47" s="121"/>
      <c r="X47" s="122"/>
      <c r="Y47" s="121"/>
      <c r="Z47" s="123"/>
      <c r="AA47" s="122"/>
      <c r="AB47" s="121"/>
      <c r="AC47" s="122"/>
      <c r="AD47" s="121"/>
      <c r="AE47" s="123"/>
      <c r="AF47" s="123"/>
      <c r="BI47" s="136"/>
      <c r="BJ47" s="135" t="str">
        <f ca="1">SUBSTITUTE(SUBSTITUTE(SUBSTITUTE(SUBSTITUTE(SUBSTITUTE(SUBSTITUTE(SUBSTITUTE(SUBSTITUTE(BJ46,";        ;",";"),";        ;",";"),";        ;",";"),";        ;",";"),";        ;",";"),";        ;",";"),";        ;",";"),"        ;","")</f>
        <v/>
      </c>
      <c r="BK47" s="135" t="str">
        <f t="shared" ref="BK47:CS47" ca="1" si="34">SUBSTITUTE(SUBSTITUTE(SUBSTITUTE(SUBSTITUTE(SUBSTITUTE(SUBSTITUTE(SUBSTITUTE(SUBSTITUTE(BK46,";        ;",";"),";        ;",";"),";        ;",";"),";        ;",";"),";        ;",";"),";        ;",";"),";        ;",";"),"        ;","")</f>
        <v/>
      </c>
      <c r="BL47" s="135" t="str">
        <f t="shared" ca="1" si="34"/>
        <v/>
      </c>
      <c r="BM47" s="135" t="str">
        <f t="shared" ca="1" si="34"/>
        <v/>
      </c>
      <c r="BN47" s="135" t="str">
        <f t="shared" ca="1" si="34"/>
        <v/>
      </c>
      <c r="BO47" s="135" t="str">
        <f t="shared" ca="1" si="34"/>
        <v/>
      </c>
      <c r="BP47" s="135" t="str">
        <f t="shared" ca="1" si="34"/>
        <v/>
      </c>
      <c r="BQ47" s="135" t="str">
        <f t="shared" ca="1" si="34"/>
        <v/>
      </c>
      <c r="BR47" s="135" t="str">
        <f t="shared" ca="1" si="34"/>
        <v/>
      </c>
      <c r="BS47" s="135" t="str">
        <f t="shared" ca="1" si="34"/>
        <v/>
      </c>
      <c r="BT47" s="135" t="str">
        <f t="shared" ca="1" si="34"/>
        <v/>
      </c>
      <c r="BU47" s="135" t="str">
        <f t="shared" ca="1" si="34"/>
        <v/>
      </c>
      <c r="BV47" s="135" t="str">
        <f t="shared" ca="1" si="34"/>
        <v/>
      </c>
      <c r="BW47" s="135" t="str">
        <f t="shared" ca="1" si="34"/>
        <v/>
      </c>
      <c r="BX47" s="135" t="str">
        <f t="shared" ca="1" si="34"/>
        <v/>
      </c>
      <c r="BY47" s="135" t="str">
        <f t="shared" ca="1" si="34"/>
        <v/>
      </c>
      <c r="BZ47" s="135" t="str">
        <f t="shared" ca="1" si="34"/>
        <v/>
      </c>
      <c r="CA47" s="135" t="str">
        <f t="shared" ca="1" si="34"/>
        <v/>
      </c>
      <c r="CB47" s="135" t="str">
        <f t="shared" ca="1" si="34"/>
        <v/>
      </c>
      <c r="CC47" s="135" t="str">
        <f t="shared" ca="1" si="34"/>
        <v/>
      </c>
      <c r="CD47" s="135" t="str">
        <f t="shared" ca="1" si="34"/>
        <v/>
      </c>
      <c r="CE47" s="135" t="str">
        <f t="shared" ca="1" si="34"/>
        <v/>
      </c>
      <c r="CF47" s="135" t="str">
        <f t="shared" ca="1" si="34"/>
        <v/>
      </c>
      <c r="CG47" s="135" t="str">
        <f t="shared" ca="1" si="34"/>
        <v/>
      </c>
      <c r="CH47" s="135" t="str">
        <f t="shared" ca="1" si="34"/>
        <v/>
      </c>
      <c r="CI47" s="135" t="str">
        <f t="shared" ca="1" si="34"/>
        <v/>
      </c>
      <c r="CJ47" s="135" t="str">
        <f t="shared" ca="1" si="34"/>
        <v/>
      </c>
      <c r="CK47" s="135" t="str">
        <f t="shared" ca="1" si="34"/>
        <v/>
      </c>
      <c r="CL47" s="135" t="str">
        <f t="shared" ca="1" si="34"/>
        <v/>
      </c>
      <c r="CM47" s="135" t="str">
        <f t="shared" ca="1" si="34"/>
        <v/>
      </c>
      <c r="CN47" s="135" t="str">
        <f t="shared" ca="1" si="34"/>
        <v/>
      </c>
      <c r="CO47" s="135" t="str">
        <f t="shared" ca="1" si="34"/>
        <v/>
      </c>
      <c r="CP47" s="135" t="str">
        <f t="shared" ca="1" si="34"/>
        <v/>
      </c>
      <c r="CQ47" s="135" t="str">
        <f t="shared" ca="1" si="34"/>
        <v/>
      </c>
      <c r="CR47" s="135" t="str">
        <f t="shared" ca="1" si="34"/>
        <v/>
      </c>
      <c r="CS47" s="135" t="str">
        <f t="shared" ca="1" si="34"/>
        <v/>
      </c>
      <c r="CV47" s="120"/>
    </row>
    <row r="48" spans="1:100" x14ac:dyDescent="0.25">
      <c r="A48" s="123"/>
      <c r="B48" s="121"/>
      <c r="C48" s="127"/>
      <c r="D48" s="127"/>
      <c r="E48" s="124"/>
      <c r="F48" s="124"/>
      <c r="G48" s="121"/>
      <c r="H48" s="127"/>
      <c r="I48" s="127"/>
      <c r="J48" s="124"/>
      <c r="K48" s="124"/>
      <c r="L48" s="121"/>
      <c r="M48" s="127"/>
      <c r="N48" s="127"/>
      <c r="O48" s="124"/>
      <c r="P48" s="124"/>
      <c r="Q48" s="121"/>
      <c r="R48" s="127"/>
      <c r="S48" s="127"/>
      <c r="T48" s="124"/>
      <c r="U48" s="124"/>
      <c r="V48" s="121"/>
      <c r="W48" s="127"/>
      <c r="X48" s="127"/>
      <c r="Y48" s="124"/>
      <c r="Z48" s="124"/>
      <c r="AA48" s="121"/>
      <c r="AB48" s="127"/>
      <c r="AC48" s="127"/>
      <c r="AD48" s="124"/>
      <c r="AE48" s="124"/>
      <c r="AF48" s="123"/>
      <c r="BI48" s="136"/>
      <c r="BJ48" s="135" t="str">
        <f ca="1">IF(LEFT(BJ47,1)=";",MID(BJ47,2,LEN(BJ47)-1),BJ47)</f>
        <v/>
      </c>
      <c r="BK48" s="135" t="str">
        <f ca="1">IF(LEFT(BK47,1)=";",MID(BK47,2,LEN(BK47)-1),BK47)</f>
        <v/>
      </c>
      <c r="BL48" s="135" t="str">
        <f ca="1">IF(LEFT(BL47,1)=";",MID(BL47,2,LEN(BL47)-1),BL47)</f>
        <v/>
      </c>
      <c r="BM48" s="135" t="str">
        <f ca="1">IF(LEFT(BM47,1)=";",MID(BM47,2,LEN(BM47)-1),BM47)</f>
        <v/>
      </c>
      <c r="BN48" s="135" t="str">
        <f t="shared" ref="BN48:CS48" ca="1" si="35">IF(LEFT(BN47,1)=";",MID(BN47,2,LEN(BN47)-1),BN47)</f>
        <v/>
      </c>
      <c r="BO48" s="135" t="str">
        <f t="shared" ca="1" si="35"/>
        <v/>
      </c>
      <c r="BP48" s="135" t="str">
        <f t="shared" ca="1" si="35"/>
        <v/>
      </c>
      <c r="BQ48" s="135" t="str">
        <f t="shared" ca="1" si="35"/>
        <v/>
      </c>
      <c r="BR48" s="135" t="str">
        <f t="shared" ca="1" si="35"/>
        <v/>
      </c>
      <c r="BS48" s="135" t="str">
        <f t="shared" ca="1" si="35"/>
        <v/>
      </c>
      <c r="BT48" s="135" t="str">
        <f t="shared" ca="1" si="35"/>
        <v/>
      </c>
      <c r="BU48" s="135" t="str">
        <f t="shared" ca="1" si="35"/>
        <v/>
      </c>
      <c r="BV48" s="135" t="str">
        <f t="shared" ca="1" si="35"/>
        <v/>
      </c>
      <c r="BW48" s="135" t="str">
        <f t="shared" ca="1" si="35"/>
        <v/>
      </c>
      <c r="BX48" s="135" t="str">
        <f t="shared" ca="1" si="35"/>
        <v/>
      </c>
      <c r="BY48" s="135" t="str">
        <f t="shared" ca="1" si="35"/>
        <v/>
      </c>
      <c r="BZ48" s="135" t="str">
        <f t="shared" ca="1" si="35"/>
        <v/>
      </c>
      <c r="CA48" s="135" t="str">
        <f t="shared" ca="1" si="35"/>
        <v/>
      </c>
      <c r="CB48" s="135" t="str">
        <f t="shared" ca="1" si="35"/>
        <v/>
      </c>
      <c r="CC48" s="135" t="str">
        <f t="shared" ca="1" si="35"/>
        <v/>
      </c>
      <c r="CD48" s="135" t="str">
        <f t="shared" ca="1" si="35"/>
        <v/>
      </c>
      <c r="CE48" s="135" t="str">
        <f t="shared" ca="1" si="35"/>
        <v/>
      </c>
      <c r="CF48" s="135" t="str">
        <f t="shared" ca="1" si="35"/>
        <v/>
      </c>
      <c r="CG48" s="135" t="str">
        <f t="shared" ca="1" si="35"/>
        <v/>
      </c>
      <c r="CH48" s="135" t="str">
        <f t="shared" ca="1" si="35"/>
        <v/>
      </c>
      <c r="CI48" s="135" t="str">
        <f t="shared" ca="1" si="35"/>
        <v/>
      </c>
      <c r="CJ48" s="135" t="str">
        <f t="shared" ca="1" si="35"/>
        <v/>
      </c>
      <c r="CK48" s="135" t="str">
        <f t="shared" ca="1" si="35"/>
        <v/>
      </c>
      <c r="CL48" s="135" t="str">
        <f t="shared" ca="1" si="35"/>
        <v/>
      </c>
      <c r="CM48" s="135" t="str">
        <f t="shared" ca="1" si="35"/>
        <v/>
      </c>
      <c r="CN48" s="135" t="str">
        <f t="shared" ca="1" si="35"/>
        <v/>
      </c>
      <c r="CO48" s="135" t="str">
        <f t="shared" ca="1" si="35"/>
        <v/>
      </c>
      <c r="CP48" s="135" t="str">
        <f t="shared" ca="1" si="35"/>
        <v/>
      </c>
      <c r="CQ48" s="135" t="str">
        <f t="shared" ca="1" si="35"/>
        <v/>
      </c>
      <c r="CR48" s="135" t="str">
        <f t="shared" ca="1" si="35"/>
        <v/>
      </c>
      <c r="CS48" s="135" t="str">
        <f t="shared" ca="1" si="35"/>
        <v/>
      </c>
    </row>
    <row r="49" spans="1:97" x14ac:dyDescent="0.25">
      <c r="A49" s="129"/>
      <c r="B49" s="121"/>
      <c r="C49" s="127"/>
      <c r="D49" s="127"/>
      <c r="E49" s="124"/>
      <c r="F49" s="124"/>
      <c r="G49" s="121"/>
      <c r="H49" s="127"/>
      <c r="I49" s="127"/>
      <c r="J49" s="124"/>
      <c r="K49" s="124"/>
      <c r="L49" s="121"/>
      <c r="M49" s="127"/>
      <c r="N49" s="127"/>
      <c r="O49" s="124"/>
      <c r="P49" s="124"/>
      <c r="Q49" s="121"/>
      <c r="R49" s="127"/>
      <c r="S49" s="127"/>
      <c r="T49" s="124"/>
      <c r="U49" s="124"/>
      <c r="V49" s="121"/>
      <c r="W49" s="127"/>
      <c r="X49" s="127"/>
      <c r="Y49" s="124"/>
      <c r="Z49" s="124"/>
      <c r="AA49" s="121"/>
      <c r="AB49" s="127"/>
      <c r="AC49" s="127"/>
      <c r="AD49" s="124"/>
      <c r="AE49" s="124"/>
      <c r="AF49" s="123"/>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row>
    <row r="50" spans="1:97" ht="15.75" customHeight="1" x14ac:dyDescent="0.25">
      <c r="A50" s="121"/>
      <c r="B50" s="122"/>
      <c r="C50" s="121"/>
      <c r="D50" s="122"/>
      <c r="E50" s="121"/>
      <c r="F50" s="123"/>
      <c r="G50" s="122"/>
      <c r="H50" s="121"/>
      <c r="I50" s="122"/>
      <c r="J50" s="121"/>
      <c r="K50" s="123"/>
      <c r="L50" s="122"/>
      <c r="M50" s="121"/>
      <c r="N50" s="122"/>
      <c r="O50" s="121"/>
      <c r="P50" s="123"/>
      <c r="Q50" s="122"/>
      <c r="R50" s="121"/>
      <c r="S50" s="122"/>
      <c r="T50" s="121"/>
      <c r="U50" s="123"/>
      <c r="V50" s="122"/>
      <c r="W50" s="121"/>
      <c r="X50" s="122"/>
      <c r="Y50" s="121"/>
      <c r="Z50" s="123"/>
      <c r="AA50" s="122"/>
      <c r="AB50" s="121"/>
      <c r="AC50" s="122"/>
      <c r="AD50" s="121"/>
      <c r="AE50" s="123"/>
      <c r="AF50" s="123"/>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row>
    <row r="51" spans="1:97" ht="15.75" customHeight="1" x14ac:dyDescent="0.25">
      <c r="A51" s="123"/>
      <c r="B51" s="121"/>
      <c r="C51" s="127"/>
      <c r="D51" s="127"/>
      <c r="E51" s="124"/>
      <c r="F51" s="124"/>
      <c r="G51" s="121"/>
      <c r="H51" s="127"/>
      <c r="I51" s="127"/>
      <c r="J51" s="124"/>
      <c r="K51" s="124"/>
      <c r="L51" s="121"/>
      <c r="M51" s="127"/>
      <c r="N51" s="127"/>
      <c r="O51" s="124"/>
      <c r="P51" s="124"/>
      <c r="Q51" s="121"/>
      <c r="R51" s="127"/>
      <c r="S51" s="127"/>
      <c r="T51" s="124"/>
      <c r="U51" s="124"/>
      <c r="V51" s="121"/>
      <c r="W51" s="127"/>
      <c r="X51" s="127"/>
      <c r="Y51" s="124"/>
      <c r="Z51" s="124"/>
      <c r="AA51" s="121"/>
      <c r="AB51" s="127"/>
      <c r="AC51" s="127"/>
      <c r="AD51" s="124"/>
      <c r="AE51" s="124"/>
      <c r="AF51" s="123"/>
    </row>
    <row r="52" spans="1:97" ht="16.5" customHeight="1" x14ac:dyDescent="0.25">
      <c r="A52" s="121"/>
      <c r="B52" s="121"/>
      <c r="C52" s="127"/>
      <c r="D52" s="127"/>
      <c r="E52" s="124"/>
      <c r="F52" s="124"/>
      <c r="G52" s="127"/>
      <c r="H52" s="127"/>
      <c r="I52" s="124"/>
      <c r="J52" s="124"/>
      <c r="K52" s="127"/>
      <c r="L52" s="127"/>
      <c r="M52" s="124"/>
      <c r="N52" s="124"/>
      <c r="O52" s="127"/>
      <c r="P52" s="127"/>
      <c r="Q52" s="124"/>
      <c r="R52" s="124"/>
      <c r="S52" s="127"/>
      <c r="T52" s="127"/>
      <c r="U52" s="124"/>
      <c r="V52" s="124"/>
      <c r="W52" s="127"/>
      <c r="X52" s="127"/>
      <c r="Y52" s="124"/>
      <c r="Z52" s="124"/>
      <c r="AA52" s="123"/>
      <c r="AB52" s="123"/>
      <c r="AC52" s="123"/>
      <c r="AD52" s="123"/>
      <c r="AE52" s="123"/>
      <c r="AF52" s="123"/>
    </row>
    <row r="53" spans="1:97" ht="16.5" customHeight="1" x14ac:dyDescent="0.25">
      <c r="A53" s="130"/>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row>
    <row r="54" spans="1:97" ht="16.5" customHeight="1" x14ac:dyDescent="0.25">
      <c r="A54" s="130"/>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row>
    <row r="55" spans="1:97" ht="16.5" customHeight="1" x14ac:dyDescent="0.25">
      <c r="A55" s="130"/>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row>
    <row r="56" spans="1:97" ht="16.5" customHeight="1" x14ac:dyDescent="0.25">
      <c r="A56" s="130"/>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row>
    <row r="57" spans="1:97" ht="16.5" customHeight="1" x14ac:dyDescent="0.25">
      <c r="A57" s="130"/>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row>
    <row r="58" spans="1:97" ht="16.5" customHeight="1" x14ac:dyDescent="0.25">
      <c r="A58" s="130"/>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row>
    <row r="59" spans="1:97" ht="16.5" customHeight="1" x14ac:dyDescent="0.25">
      <c r="A59" s="130"/>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row>
    <row r="60" spans="1:97" x14ac:dyDescent="0.25">
      <c r="A60" s="130"/>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row>
    <row r="61" spans="1:97" x14ac:dyDescent="0.25">
      <c r="A61" s="130"/>
      <c r="B61" s="123"/>
      <c r="C61" s="123"/>
      <c r="D61" s="123"/>
      <c r="E61" s="123"/>
      <c r="F61" s="123"/>
      <c r="G61" s="123"/>
      <c r="H61" s="123"/>
      <c r="I61" s="123"/>
      <c r="J61" s="123"/>
      <c r="K61" s="123"/>
      <c r="L61" s="123"/>
      <c r="M61" s="123"/>
      <c r="N61" s="123"/>
      <c r="O61" s="123"/>
      <c r="P61" s="121"/>
      <c r="Q61" s="123"/>
      <c r="R61" s="123"/>
      <c r="S61" s="123"/>
      <c r="T61" s="123"/>
      <c r="U61" s="123"/>
      <c r="V61" s="123"/>
      <c r="W61" s="123"/>
      <c r="X61" s="123"/>
      <c r="Y61" s="123"/>
      <c r="Z61" s="123"/>
      <c r="AA61" s="123"/>
      <c r="AB61" s="123"/>
      <c r="AC61" s="123"/>
      <c r="AD61" s="123"/>
      <c r="AE61" s="123"/>
      <c r="AF61" s="123"/>
    </row>
    <row r="62" spans="1:97" ht="18" customHeight="1" x14ac:dyDescent="0.25">
      <c r="A62" s="505"/>
      <c r="B62" s="123"/>
      <c r="C62" s="504"/>
      <c r="D62" s="504"/>
      <c r="E62" s="504"/>
      <c r="F62" s="504"/>
      <c r="G62" s="504"/>
      <c r="H62" s="504"/>
      <c r="I62" s="504"/>
      <c r="J62" s="504"/>
      <c r="K62" s="504"/>
      <c r="L62" s="504"/>
      <c r="M62" s="504"/>
      <c r="N62" s="504"/>
      <c r="O62" s="123"/>
      <c r="P62" s="131"/>
      <c r="Q62" s="123"/>
      <c r="R62" s="123"/>
      <c r="S62" s="123"/>
      <c r="T62" s="123"/>
      <c r="U62" s="123"/>
      <c r="V62" s="123"/>
      <c r="W62" s="123"/>
      <c r="X62" s="123"/>
      <c r="Y62" s="123"/>
      <c r="Z62" s="123"/>
      <c r="AA62" s="123"/>
      <c r="AB62" s="123"/>
      <c r="AC62" s="123"/>
      <c r="AD62" s="123"/>
      <c r="AE62" s="123"/>
      <c r="AF62" s="123"/>
    </row>
    <row r="63" spans="1:97" ht="18" customHeight="1" x14ac:dyDescent="0.25">
      <c r="A63" s="505"/>
      <c r="B63" s="123"/>
      <c r="C63" s="121"/>
      <c r="D63" s="121"/>
      <c r="E63" s="121"/>
      <c r="F63" s="121"/>
      <c r="G63" s="121"/>
      <c r="H63" s="121"/>
      <c r="I63" s="121"/>
      <c r="J63" s="121"/>
      <c r="K63" s="121"/>
      <c r="L63" s="121"/>
      <c r="M63" s="121"/>
      <c r="N63" s="121"/>
      <c r="O63" s="121"/>
      <c r="P63" s="121"/>
      <c r="Q63" s="123"/>
      <c r="R63" s="123"/>
      <c r="S63" s="123"/>
      <c r="T63" s="123"/>
      <c r="U63" s="123"/>
      <c r="V63" s="123"/>
      <c r="W63" s="123"/>
      <c r="X63" s="123"/>
      <c r="Y63" s="123"/>
      <c r="Z63" s="123"/>
      <c r="AA63" s="123"/>
      <c r="AB63" s="123"/>
      <c r="AC63" s="123"/>
      <c r="AD63" s="123"/>
      <c r="AE63" s="123"/>
      <c r="AF63" s="123"/>
    </row>
    <row r="64" spans="1:97" ht="18" customHeight="1" x14ac:dyDescent="0.25">
      <c r="A64" s="505"/>
      <c r="B64" s="132"/>
      <c r="C64" s="133"/>
      <c r="D64" s="133"/>
      <c r="E64" s="133"/>
      <c r="F64" s="133"/>
      <c r="G64" s="133"/>
      <c r="H64" s="133"/>
      <c r="I64" s="133"/>
      <c r="J64" s="133"/>
      <c r="K64" s="133"/>
      <c r="L64" s="133"/>
      <c r="M64" s="133"/>
      <c r="N64" s="133"/>
      <c r="O64" s="121"/>
      <c r="P64" s="131"/>
      <c r="Q64" s="123"/>
      <c r="R64" s="123"/>
      <c r="S64" s="123"/>
      <c r="T64" s="123"/>
      <c r="U64" s="123"/>
      <c r="V64" s="123"/>
      <c r="W64" s="123"/>
      <c r="X64" s="123"/>
      <c r="Y64" s="123"/>
      <c r="Z64" s="123"/>
      <c r="AA64" s="123"/>
      <c r="AB64" s="123"/>
      <c r="AC64" s="123"/>
      <c r="AD64" s="123"/>
      <c r="AE64" s="123"/>
      <c r="AF64" s="123"/>
    </row>
    <row r="65" spans="1:32" ht="18" customHeight="1" x14ac:dyDescent="0.25">
      <c r="A65" s="505"/>
      <c r="B65" s="132"/>
      <c r="C65" s="133"/>
      <c r="D65" s="133"/>
      <c r="E65" s="133"/>
      <c r="F65" s="133"/>
      <c r="G65" s="133"/>
      <c r="H65" s="133"/>
      <c r="I65" s="133"/>
      <c r="J65" s="133"/>
      <c r="K65" s="133"/>
      <c r="L65" s="133"/>
      <c r="M65" s="133"/>
      <c r="N65" s="133"/>
      <c r="O65" s="121"/>
      <c r="P65" s="131"/>
      <c r="Q65" s="123"/>
      <c r="R65" s="123"/>
      <c r="S65" s="123"/>
      <c r="T65" s="123"/>
      <c r="U65" s="123"/>
      <c r="V65" s="123"/>
      <c r="W65" s="123"/>
      <c r="X65" s="123"/>
      <c r="Y65" s="123"/>
      <c r="Z65" s="123"/>
      <c r="AA65" s="123"/>
      <c r="AB65" s="123"/>
      <c r="AC65" s="123"/>
      <c r="AD65" s="123"/>
      <c r="AE65" s="123"/>
      <c r="AF65" s="123"/>
    </row>
    <row r="66" spans="1:32" ht="18" customHeight="1" x14ac:dyDescent="0.25">
      <c r="A66" s="505"/>
      <c r="B66" s="132"/>
      <c r="C66" s="133"/>
      <c r="D66" s="133"/>
      <c r="E66" s="133"/>
      <c r="F66" s="133"/>
      <c r="G66" s="133"/>
      <c r="H66" s="133"/>
      <c r="I66" s="133"/>
      <c r="J66" s="133"/>
      <c r="K66" s="133"/>
      <c r="L66" s="133"/>
      <c r="M66" s="133"/>
      <c r="N66" s="133"/>
      <c r="O66" s="121"/>
      <c r="P66" s="131"/>
      <c r="Q66" s="123"/>
      <c r="R66" s="123"/>
      <c r="S66" s="123"/>
      <c r="T66" s="123"/>
      <c r="U66" s="123"/>
      <c r="V66" s="123"/>
      <c r="W66" s="123"/>
      <c r="X66" s="123"/>
      <c r="Y66" s="123"/>
      <c r="Z66" s="123"/>
      <c r="AA66" s="123"/>
      <c r="AB66" s="123"/>
      <c r="AC66" s="123"/>
      <c r="AD66" s="123"/>
      <c r="AE66" s="123"/>
      <c r="AF66" s="123"/>
    </row>
    <row r="67" spans="1:32" ht="18" customHeight="1" x14ac:dyDescent="0.25">
      <c r="A67" s="505"/>
      <c r="B67" s="132"/>
      <c r="C67" s="133"/>
      <c r="D67" s="133"/>
      <c r="E67" s="133"/>
      <c r="F67" s="133"/>
      <c r="G67" s="133"/>
      <c r="H67" s="133"/>
      <c r="I67" s="133"/>
      <c r="J67" s="133"/>
      <c r="K67" s="133"/>
      <c r="L67" s="133"/>
      <c r="M67" s="133"/>
      <c r="N67" s="133"/>
      <c r="O67" s="121"/>
      <c r="P67" s="131"/>
      <c r="Q67" s="123"/>
      <c r="R67" s="123"/>
      <c r="S67" s="123"/>
      <c r="T67" s="123"/>
      <c r="U67" s="123"/>
      <c r="V67" s="123"/>
      <c r="W67" s="123"/>
      <c r="X67" s="123"/>
      <c r="Y67" s="123"/>
      <c r="Z67" s="123"/>
      <c r="AA67" s="123"/>
      <c r="AB67" s="123"/>
      <c r="AC67" s="123"/>
      <c r="AD67" s="123"/>
      <c r="AE67" s="123"/>
      <c r="AF67" s="123"/>
    </row>
    <row r="68" spans="1:32" ht="18" customHeight="1" x14ac:dyDescent="0.25">
      <c r="A68" s="505"/>
      <c r="B68" s="132"/>
      <c r="C68" s="133"/>
      <c r="D68" s="133"/>
      <c r="E68" s="133"/>
      <c r="F68" s="133"/>
      <c r="G68" s="133"/>
      <c r="H68" s="133"/>
      <c r="I68" s="133"/>
      <c r="J68" s="133"/>
      <c r="K68" s="133"/>
      <c r="L68" s="133"/>
      <c r="M68" s="133"/>
      <c r="N68" s="133"/>
      <c r="O68" s="121"/>
      <c r="P68" s="131"/>
      <c r="Q68" s="123"/>
      <c r="R68" s="123"/>
      <c r="S68" s="123"/>
      <c r="T68" s="123"/>
      <c r="U68" s="123"/>
      <c r="V68" s="123"/>
      <c r="W68" s="123"/>
      <c r="X68" s="123"/>
      <c r="Y68" s="123"/>
      <c r="Z68" s="123"/>
      <c r="AA68" s="123"/>
      <c r="AB68" s="123"/>
      <c r="AC68" s="123"/>
      <c r="AD68" s="123"/>
      <c r="AE68" s="123"/>
      <c r="AF68" s="123"/>
    </row>
    <row r="69" spans="1:32" ht="18" customHeight="1" x14ac:dyDescent="0.25">
      <c r="A69" s="505"/>
      <c r="B69" s="132"/>
      <c r="C69" s="133"/>
      <c r="D69" s="133"/>
      <c r="E69" s="133"/>
      <c r="F69" s="133"/>
      <c r="G69" s="133"/>
      <c r="H69" s="133"/>
      <c r="I69" s="133"/>
      <c r="J69" s="133"/>
      <c r="K69" s="133"/>
      <c r="L69" s="133"/>
      <c r="M69" s="133"/>
      <c r="N69" s="133"/>
      <c r="O69" s="121"/>
      <c r="P69" s="131"/>
      <c r="Q69" s="123"/>
      <c r="R69" s="123"/>
      <c r="S69" s="123"/>
      <c r="T69" s="123"/>
      <c r="U69" s="123"/>
      <c r="V69" s="123"/>
      <c r="W69" s="123"/>
      <c r="X69" s="123"/>
      <c r="Y69" s="123"/>
      <c r="Z69" s="123"/>
      <c r="AA69" s="123"/>
      <c r="AB69" s="123"/>
      <c r="AC69" s="123"/>
      <c r="AD69" s="123"/>
      <c r="AE69" s="123"/>
      <c r="AF69" s="123"/>
    </row>
    <row r="70" spans="1:32" ht="18" customHeight="1" x14ac:dyDescent="0.25">
      <c r="A70" s="505"/>
      <c r="B70" s="132"/>
      <c r="C70" s="133"/>
      <c r="D70" s="133"/>
      <c r="E70" s="133"/>
      <c r="F70" s="133"/>
      <c r="G70" s="133"/>
      <c r="H70" s="133"/>
      <c r="I70" s="133"/>
      <c r="J70" s="133"/>
      <c r="K70" s="133"/>
      <c r="L70" s="133"/>
      <c r="M70" s="133"/>
      <c r="N70" s="133"/>
      <c r="O70" s="121"/>
      <c r="P70" s="131"/>
      <c r="Q70" s="123"/>
      <c r="R70" s="123"/>
      <c r="S70" s="123"/>
      <c r="T70" s="123"/>
      <c r="U70" s="123"/>
      <c r="V70" s="123"/>
      <c r="W70" s="123"/>
      <c r="X70" s="123"/>
      <c r="Y70" s="123"/>
      <c r="Z70" s="123"/>
      <c r="AA70" s="123"/>
      <c r="AB70" s="123"/>
      <c r="AC70" s="123"/>
      <c r="AD70" s="123"/>
      <c r="AE70" s="123"/>
      <c r="AF70" s="123"/>
    </row>
    <row r="71" spans="1:32" ht="18" customHeight="1" x14ac:dyDescent="0.25">
      <c r="A71" s="505"/>
      <c r="B71" s="132"/>
      <c r="C71" s="133"/>
      <c r="D71" s="133"/>
      <c r="E71" s="133"/>
      <c r="F71" s="133"/>
      <c r="G71" s="133"/>
      <c r="H71" s="133"/>
      <c r="I71" s="133"/>
      <c r="J71" s="133"/>
      <c r="K71" s="133"/>
      <c r="L71" s="133"/>
      <c r="M71" s="133"/>
      <c r="N71" s="133"/>
      <c r="O71" s="121"/>
      <c r="P71" s="131"/>
      <c r="Q71" s="123"/>
      <c r="R71" s="123"/>
      <c r="S71" s="123"/>
      <c r="T71" s="123"/>
      <c r="U71" s="123"/>
      <c r="V71" s="123"/>
      <c r="W71" s="123"/>
      <c r="X71" s="123"/>
      <c r="Y71" s="123"/>
      <c r="Z71" s="123"/>
      <c r="AA71" s="123"/>
      <c r="AB71" s="123"/>
      <c r="AC71" s="123"/>
      <c r="AD71" s="123"/>
      <c r="AE71" s="123"/>
      <c r="AF71" s="123"/>
    </row>
    <row r="72" spans="1:32" x14ac:dyDescent="0.25">
      <c r="A72" s="505"/>
      <c r="B72" s="132"/>
      <c r="C72" s="133"/>
      <c r="D72" s="133"/>
      <c r="E72" s="133"/>
      <c r="F72" s="133"/>
      <c r="G72" s="133"/>
      <c r="H72" s="133"/>
      <c r="I72" s="133"/>
      <c r="J72" s="133"/>
      <c r="K72" s="133"/>
      <c r="L72" s="133"/>
      <c r="M72" s="133"/>
      <c r="N72" s="133"/>
      <c r="O72" s="121"/>
      <c r="P72" s="131"/>
      <c r="Q72" s="123"/>
      <c r="R72" s="123"/>
      <c r="S72" s="123"/>
      <c r="T72" s="123"/>
      <c r="U72" s="123"/>
      <c r="V72" s="123"/>
      <c r="W72" s="123"/>
      <c r="X72" s="123"/>
      <c r="Y72" s="123"/>
      <c r="Z72" s="123"/>
      <c r="AA72" s="123"/>
      <c r="AB72" s="123"/>
      <c r="AC72" s="123"/>
      <c r="AD72" s="123"/>
      <c r="AE72" s="123"/>
      <c r="AF72" s="123"/>
    </row>
    <row r="73" spans="1:32" x14ac:dyDescent="0.25">
      <c r="A73" s="505"/>
      <c r="B73" s="132"/>
      <c r="C73" s="133"/>
      <c r="D73" s="133"/>
      <c r="E73" s="133"/>
      <c r="F73" s="133"/>
      <c r="G73" s="133"/>
      <c r="H73" s="133"/>
      <c r="I73" s="133"/>
      <c r="J73" s="133"/>
      <c r="K73" s="133"/>
      <c r="L73" s="133"/>
      <c r="M73" s="133"/>
      <c r="N73" s="133"/>
      <c r="O73" s="121"/>
      <c r="P73" s="131"/>
      <c r="Q73" s="123"/>
      <c r="R73" s="123"/>
      <c r="S73" s="123"/>
      <c r="T73" s="123"/>
      <c r="U73" s="123"/>
      <c r="V73" s="123"/>
      <c r="W73" s="123"/>
      <c r="X73" s="123"/>
      <c r="Y73" s="123"/>
      <c r="Z73" s="123"/>
      <c r="AA73" s="123"/>
      <c r="AB73" s="123"/>
      <c r="AC73" s="123"/>
      <c r="AD73" s="123"/>
      <c r="AE73" s="123"/>
      <c r="AF73" s="123"/>
    </row>
    <row r="74" spans="1:32" x14ac:dyDescent="0.25">
      <c r="A74" s="130"/>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row>
    <row r="75" spans="1:32" x14ac:dyDescent="0.25">
      <c r="A75" s="130"/>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row>
    <row r="76" spans="1:32" x14ac:dyDescent="0.25">
      <c r="A76" s="130"/>
      <c r="B76" s="123"/>
      <c r="C76" s="123"/>
      <c r="D76" s="123"/>
      <c r="E76" s="123"/>
      <c r="F76" s="123"/>
      <c r="G76" s="123"/>
      <c r="H76" s="121"/>
      <c r="I76" s="121"/>
      <c r="J76" s="121"/>
      <c r="K76" s="123"/>
      <c r="L76" s="123"/>
      <c r="M76" s="123"/>
      <c r="N76" s="123"/>
      <c r="O76" s="123"/>
      <c r="P76" s="123"/>
      <c r="Q76" s="123"/>
      <c r="R76" s="123"/>
      <c r="S76" s="123"/>
      <c r="T76" s="123"/>
      <c r="U76" s="123"/>
      <c r="V76" s="123"/>
      <c r="W76" s="123"/>
      <c r="X76" s="123"/>
      <c r="Y76" s="123"/>
      <c r="Z76" s="123"/>
      <c r="AA76" s="123"/>
      <c r="AB76" s="123"/>
      <c r="AC76" s="123"/>
      <c r="AD76" s="123"/>
      <c r="AE76" s="123"/>
      <c r="AF76" s="123"/>
    </row>
    <row r="77" spans="1:32" x14ac:dyDescent="0.25">
      <c r="A77" s="505"/>
      <c r="B77" s="121"/>
      <c r="C77" s="506"/>
      <c r="D77" s="506"/>
      <c r="E77" s="506"/>
      <c r="F77" s="506"/>
      <c r="G77" s="506"/>
      <c r="H77" s="504"/>
      <c r="I77" s="504"/>
      <c r="J77" s="121"/>
      <c r="K77" s="123"/>
      <c r="L77" s="123"/>
      <c r="M77" s="123"/>
      <c r="N77" s="123"/>
      <c r="O77" s="123"/>
      <c r="P77" s="123"/>
      <c r="Q77" s="123"/>
      <c r="R77" s="123"/>
      <c r="S77" s="123"/>
      <c r="T77" s="123"/>
      <c r="U77" s="123"/>
      <c r="V77" s="123"/>
      <c r="W77" s="123"/>
      <c r="X77" s="123"/>
      <c r="Y77" s="123"/>
      <c r="Z77" s="123"/>
      <c r="AA77" s="123"/>
      <c r="AB77" s="123"/>
      <c r="AC77" s="123"/>
      <c r="AD77" s="123"/>
      <c r="AE77" s="123"/>
      <c r="AF77" s="123"/>
    </row>
    <row r="78" spans="1:32" x14ac:dyDescent="0.25">
      <c r="A78" s="505"/>
      <c r="B78" s="121"/>
      <c r="C78" s="507"/>
      <c r="D78" s="507"/>
      <c r="E78" s="507"/>
      <c r="F78" s="507"/>
      <c r="G78" s="507"/>
      <c r="H78" s="121"/>
      <c r="I78" s="121"/>
      <c r="J78" s="121"/>
      <c r="K78" s="123"/>
      <c r="L78" s="123"/>
      <c r="M78" s="123"/>
      <c r="N78" s="123"/>
      <c r="O78" s="123"/>
      <c r="P78" s="123"/>
      <c r="Q78" s="123"/>
      <c r="R78" s="123"/>
      <c r="S78" s="123"/>
      <c r="T78" s="123"/>
      <c r="U78" s="123"/>
      <c r="V78" s="123"/>
      <c r="W78" s="123"/>
      <c r="X78" s="123"/>
      <c r="Y78" s="123"/>
      <c r="Z78" s="123"/>
      <c r="AA78" s="123"/>
      <c r="AB78" s="123"/>
      <c r="AC78" s="123"/>
      <c r="AD78" s="123"/>
      <c r="AE78" s="123"/>
      <c r="AF78" s="123"/>
    </row>
    <row r="79" spans="1:32" x14ac:dyDescent="0.25">
      <c r="A79" s="505"/>
      <c r="B79" s="121"/>
      <c r="C79" s="507"/>
      <c r="D79" s="507"/>
      <c r="E79" s="507"/>
      <c r="F79" s="507"/>
      <c r="G79" s="507"/>
      <c r="H79" s="121"/>
      <c r="I79" s="121"/>
      <c r="J79" s="121"/>
      <c r="K79" s="123"/>
      <c r="L79" s="123"/>
      <c r="M79" s="123"/>
      <c r="N79" s="123"/>
      <c r="O79" s="123"/>
      <c r="P79" s="123"/>
      <c r="Q79" s="123"/>
      <c r="R79" s="123"/>
      <c r="S79" s="123"/>
      <c r="T79" s="123"/>
      <c r="U79" s="123"/>
      <c r="V79" s="123"/>
      <c r="W79" s="123"/>
      <c r="X79" s="123"/>
      <c r="Y79" s="123"/>
      <c r="Z79" s="123"/>
      <c r="AA79" s="123"/>
      <c r="AB79" s="123"/>
      <c r="AC79" s="123"/>
      <c r="AD79" s="123"/>
      <c r="AE79" s="123"/>
      <c r="AF79" s="123"/>
    </row>
    <row r="80" spans="1:32" x14ac:dyDescent="0.25">
      <c r="A80" s="505"/>
      <c r="B80" s="121"/>
      <c r="C80" s="507"/>
      <c r="D80" s="507"/>
      <c r="E80" s="507"/>
      <c r="F80" s="507"/>
      <c r="G80" s="507"/>
      <c r="H80" s="121"/>
      <c r="I80" s="121"/>
      <c r="J80" s="121"/>
      <c r="K80" s="123"/>
      <c r="L80" s="123"/>
      <c r="M80" s="123"/>
      <c r="N80" s="123"/>
      <c r="O80" s="123"/>
      <c r="P80" s="123"/>
      <c r="Q80" s="123"/>
      <c r="R80" s="123"/>
      <c r="S80" s="123"/>
      <c r="T80" s="123"/>
      <c r="U80" s="123"/>
      <c r="V80" s="123"/>
      <c r="W80" s="123"/>
      <c r="X80" s="123"/>
      <c r="Y80" s="123"/>
      <c r="Z80" s="123"/>
      <c r="AA80" s="123"/>
      <c r="AB80" s="123"/>
      <c r="AC80" s="123"/>
      <c r="AD80" s="123"/>
      <c r="AE80" s="123"/>
      <c r="AF80" s="123"/>
    </row>
    <row r="81" spans="1:32" x14ac:dyDescent="0.25">
      <c r="A81" s="505"/>
      <c r="B81" s="121"/>
      <c r="C81" s="507"/>
      <c r="D81" s="507"/>
      <c r="E81" s="507"/>
      <c r="F81" s="507"/>
      <c r="G81" s="507"/>
      <c r="H81" s="121"/>
      <c r="I81" s="121"/>
      <c r="J81" s="121"/>
      <c r="K81" s="123"/>
      <c r="L81" s="123"/>
      <c r="M81" s="123"/>
      <c r="N81" s="123"/>
      <c r="O81" s="123"/>
      <c r="P81" s="123"/>
      <c r="Q81" s="123"/>
      <c r="R81" s="123"/>
      <c r="S81" s="123"/>
      <c r="T81" s="123"/>
      <c r="U81" s="123"/>
      <c r="V81" s="123"/>
      <c r="W81" s="123"/>
      <c r="X81" s="123"/>
      <c r="Y81" s="123"/>
      <c r="Z81" s="123"/>
      <c r="AA81" s="123"/>
      <c r="AB81" s="123"/>
      <c r="AC81" s="123"/>
      <c r="AD81" s="123"/>
      <c r="AE81" s="123"/>
      <c r="AF81" s="123"/>
    </row>
    <row r="82" spans="1:32" x14ac:dyDescent="0.25">
      <c r="A82" s="505"/>
      <c r="B82" s="121"/>
      <c r="C82" s="507"/>
      <c r="D82" s="507"/>
      <c r="E82" s="507"/>
      <c r="F82" s="507"/>
      <c r="G82" s="507"/>
      <c r="H82" s="121"/>
      <c r="I82" s="121"/>
      <c r="J82" s="121"/>
      <c r="K82" s="123"/>
      <c r="L82" s="123"/>
      <c r="M82" s="123"/>
      <c r="N82" s="123"/>
      <c r="O82" s="123"/>
      <c r="P82" s="123"/>
      <c r="Q82" s="123"/>
      <c r="R82" s="123"/>
      <c r="S82" s="123"/>
      <c r="T82" s="123"/>
      <c r="U82" s="123"/>
      <c r="V82" s="123"/>
      <c r="W82" s="123"/>
      <c r="X82" s="123"/>
      <c r="Y82" s="123"/>
      <c r="Z82" s="123"/>
      <c r="AA82" s="123"/>
      <c r="AB82" s="123"/>
      <c r="AC82" s="123"/>
      <c r="AD82" s="123"/>
      <c r="AE82" s="123"/>
      <c r="AF82" s="123"/>
    </row>
    <row r="83" spans="1:32" x14ac:dyDescent="0.25">
      <c r="A83" s="505"/>
      <c r="B83" s="121"/>
      <c r="C83" s="507"/>
      <c r="D83" s="507"/>
      <c r="E83" s="507"/>
      <c r="F83" s="507"/>
      <c r="G83" s="507"/>
      <c r="H83" s="121"/>
      <c r="I83" s="121"/>
      <c r="J83" s="121"/>
      <c r="K83" s="123"/>
      <c r="L83" s="123"/>
      <c r="M83" s="123"/>
      <c r="N83" s="123"/>
      <c r="O83" s="123"/>
      <c r="P83" s="123"/>
      <c r="Q83" s="123"/>
      <c r="R83" s="123"/>
      <c r="S83" s="123"/>
      <c r="T83" s="123"/>
      <c r="U83" s="123"/>
      <c r="V83" s="123"/>
      <c r="W83" s="123"/>
      <c r="X83" s="123"/>
      <c r="Y83" s="123"/>
      <c r="Z83" s="123"/>
      <c r="AA83" s="123"/>
      <c r="AB83" s="123"/>
      <c r="AC83" s="123"/>
      <c r="AD83" s="123"/>
      <c r="AE83" s="123"/>
      <c r="AF83" s="123"/>
    </row>
    <row r="84" spans="1:32" x14ac:dyDescent="0.25">
      <c r="A84" s="505"/>
      <c r="B84" s="121"/>
      <c r="C84" s="507"/>
      <c r="D84" s="507"/>
      <c r="E84" s="507"/>
      <c r="F84" s="507"/>
      <c r="G84" s="507"/>
      <c r="H84" s="121"/>
      <c r="I84" s="121"/>
      <c r="J84" s="121"/>
      <c r="K84" s="123"/>
      <c r="L84" s="123"/>
      <c r="M84" s="123"/>
      <c r="N84" s="123"/>
      <c r="O84" s="123"/>
      <c r="P84" s="123"/>
      <c r="Q84" s="123"/>
      <c r="R84" s="123"/>
      <c r="S84" s="123"/>
      <c r="T84" s="123"/>
      <c r="U84" s="123"/>
      <c r="V84" s="123"/>
      <c r="W84" s="123"/>
      <c r="X84" s="123"/>
      <c r="Y84" s="123"/>
      <c r="Z84" s="123"/>
      <c r="AA84" s="123"/>
      <c r="AB84" s="123"/>
      <c r="AC84" s="123"/>
      <c r="AD84" s="123"/>
      <c r="AE84" s="123"/>
      <c r="AF84" s="123"/>
    </row>
    <row r="85" spans="1:32" x14ac:dyDescent="0.25">
      <c r="A85" s="505"/>
      <c r="B85" s="121"/>
      <c r="C85" s="507"/>
      <c r="D85" s="507"/>
      <c r="E85" s="507"/>
      <c r="F85" s="507"/>
      <c r="G85" s="507"/>
      <c r="H85" s="121"/>
      <c r="I85" s="121"/>
      <c r="J85" s="121"/>
      <c r="K85" s="123"/>
      <c r="L85" s="123"/>
      <c r="M85" s="123"/>
      <c r="N85" s="123"/>
      <c r="O85" s="123"/>
      <c r="P85" s="123"/>
      <c r="Q85" s="123"/>
      <c r="R85" s="123"/>
      <c r="S85" s="123"/>
      <c r="T85" s="123"/>
      <c r="U85" s="123"/>
      <c r="V85" s="123"/>
      <c r="W85" s="123"/>
      <c r="X85" s="123"/>
      <c r="Y85" s="123"/>
      <c r="Z85" s="123"/>
      <c r="AA85" s="123"/>
      <c r="AB85" s="123"/>
      <c r="AC85" s="123"/>
      <c r="AD85" s="123"/>
      <c r="AE85" s="123"/>
      <c r="AF85" s="123"/>
    </row>
    <row r="86" spans="1:32" x14ac:dyDescent="0.25">
      <c r="A86" s="130"/>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row>
    <row r="87" spans="1:32" x14ac:dyDescent="0.25">
      <c r="A87" s="130"/>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row>
    <row r="88" spans="1:32" x14ac:dyDescent="0.25">
      <c r="A88" s="130"/>
      <c r="B88" s="123"/>
      <c r="C88" s="121"/>
      <c r="D88" s="121"/>
      <c r="E88" s="121"/>
      <c r="F88" s="121"/>
      <c r="G88" s="121"/>
      <c r="H88" s="121"/>
      <c r="I88" s="121"/>
      <c r="J88" s="121"/>
      <c r="K88" s="121"/>
      <c r="L88" s="121"/>
      <c r="M88" s="121"/>
      <c r="N88" s="121"/>
      <c r="O88" s="123"/>
      <c r="P88" s="123"/>
      <c r="Q88" s="123"/>
      <c r="R88" s="123"/>
      <c r="S88" s="123"/>
      <c r="T88" s="123"/>
      <c r="U88" s="123"/>
      <c r="V88" s="123"/>
      <c r="W88" s="123"/>
      <c r="X88" s="123"/>
      <c r="Y88" s="123"/>
      <c r="Z88" s="123"/>
      <c r="AA88" s="123"/>
      <c r="AB88" s="123"/>
      <c r="AC88" s="123"/>
      <c r="AD88" s="123"/>
      <c r="AE88" s="123"/>
      <c r="AF88" s="123"/>
    </row>
    <row r="89" spans="1:32" x14ac:dyDescent="0.25">
      <c r="A89" s="130"/>
      <c r="B89" s="121"/>
      <c r="C89" s="121"/>
      <c r="D89" s="121"/>
      <c r="E89" s="121"/>
      <c r="F89" s="121"/>
      <c r="G89" s="121"/>
      <c r="H89" s="121"/>
      <c r="I89" s="121"/>
      <c r="J89" s="121"/>
      <c r="K89" s="121"/>
      <c r="L89" s="121"/>
      <c r="M89" s="121"/>
      <c r="N89" s="121"/>
      <c r="O89" s="123"/>
      <c r="P89" s="123"/>
      <c r="Q89" s="123"/>
      <c r="R89" s="123"/>
      <c r="S89" s="123"/>
      <c r="T89" s="123"/>
      <c r="U89" s="123"/>
      <c r="V89" s="123"/>
      <c r="W89" s="123"/>
      <c r="X89" s="123"/>
      <c r="Y89" s="123"/>
      <c r="Z89" s="123"/>
      <c r="AA89" s="123"/>
      <c r="AB89" s="123"/>
      <c r="AC89" s="123"/>
      <c r="AD89" s="123"/>
      <c r="AE89" s="123"/>
      <c r="AF89" s="123"/>
    </row>
    <row r="90" spans="1:32" x14ac:dyDescent="0.25">
      <c r="A90" s="130"/>
      <c r="B90" s="121"/>
      <c r="C90" s="121"/>
      <c r="D90" s="121"/>
      <c r="E90" s="121"/>
      <c r="F90" s="121"/>
      <c r="G90" s="121"/>
      <c r="H90" s="121"/>
      <c r="I90" s="121"/>
      <c r="J90" s="121"/>
      <c r="K90" s="121"/>
      <c r="L90" s="121"/>
      <c r="M90" s="121"/>
      <c r="N90" s="121"/>
      <c r="O90" s="123"/>
      <c r="P90" s="123"/>
      <c r="Q90" s="123"/>
      <c r="R90" s="123"/>
      <c r="S90" s="123"/>
      <c r="T90" s="123"/>
      <c r="U90" s="123"/>
      <c r="V90" s="123"/>
      <c r="W90" s="123"/>
      <c r="X90" s="123"/>
      <c r="Y90" s="123"/>
      <c r="Z90" s="123"/>
      <c r="AA90" s="123"/>
      <c r="AB90" s="123"/>
      <c r="AC90" s="123"/>
      <c r="AD90" s="123"/>
      <c r="AE90" s="123"/>
      <c r="AF90" s="123"/>
    </row>
    <row r="91" spans="1:32" x14ac:dyDescent="0.25">
      <c r="A91" s="130"/>
      <c r="B91" s="121"/>
      <c r="C91" s="121"/>
      <c r="D91" s="121"/>
      <c r="E91" s="121"/>
      <c r="F91" s="121"/>
      <c r="G91" s="121"/>
      <c r="H91" s="121"/>
      <c r="I91" s="121"/>
      <c r="J91" s="121"/>
      <c r="K91" s="121"/>
      <c r="L91" s="121"/>
      <c r="M91" s="121"/>
      <c r="N91" s="121"/>
      <c r="O91" s="123"/>
      <c r="P91" s="123"/>
      <c r="Q91" s="123"/>
      <c r="R91" s="123"/>
      <c r="S91" s="123"/>
      <c r="T91" s="123"/>
      <c r="U91" s="123"/>
      <c r="V91" s="123"/>
      <c r="W91" s="123"/>
      <c r="X91" s="123"/>
      <c r="Y91" s="123"/>
      <c r="Z91" s="123"/>
      <c r="AA91" s="123"/>
      <c r="AB91" s="123"/>
      <c r="AC91" s="123"/>
      <c r="AD91" s="123"/>
      <c r="AE91" s="123"/>
      <c r="AF91" s="123"/>
    </row>
    <row r="92" spans="1:32" x14ac:dyDescent="0.25">
      <c r="A92" s="130"/>
      <c r="B92" s="121"/>
      <c r="C92" s="121"/>
      <c r="D92" s="121"/>
      <c r="E92" s="121"/>
      <c r="F92" s="121"/>
      <c r="G92" s="121"/>
      <c r="H92" s="121"/>
      <c r="I92" s="121"/>
      <c r="J92" s="121"/>
      <c r="K92" s="121"/>
      <c r="L92" s="121"/>
      <c r="M92" s="121"/>
      <c r="N92" s="121"/>
      <c r="O92" s="123"/>
      <c r="P92" s="123"/>
      <c r="Q92" s="123"/>
      <c r="R92" s="123"/>
      <c r="S92" s="123"/>
      <c r="T92" s="123"/>
      <c r="U92" s="123"/>
      <c r="V92" s="123"/>
      <c r="W92" s="123"/>
      <c r="X92" s="123"/>
      <c r="Y92" s="123"/>
      <c r="Z92" s="123"/>
      <c r="AA92" s="123"/>
      <c r="AB92" s="123"/>
      <c r="AC92" s="123"/>
      <c r="AD92" s="123"/>
      <c r="AE92" s="123"/>
      <c r="AF92" s="123"/>
    </row>
    <row r="93" spans="1:32" x14ac:dyDescent="0.25">
      <c r="A93" s="130"/>
      <c r="B93" s="121"/>
      <c r="C93" s="121"/>
      <c r="D93" s="121"/>
      <c r="E93" s="121"/>
      <c r="F93" s="121"/>
      <c r="G93" s="121"/>
      <c r="H93" s="121"/>
      <c r="I93" s="121"/>
      <c r="J93" s="121"/>
      <c r="K93" s="121"/>
      <c r="L93" s="121"/>
      <c r="M93" s="121"/>
      <c r="N93" s="121"/>
      <c r="O93" s="123"/>
      <c r="P93" s="123"/>
      <c r="Q93" s="123"/>
      <c r="R93" s="123"/>
      <c r="S93" s="123"/>
      <c r="T93" s="123"/>
      <c r="U93" s="123"/>
      <c r="V93" s="123"/>
      <c r="W93" s="123"/>
      <c r="X93" s="123"/>
      <c r="Y93" s="123"/>
      <c r="Z93" s="123"/>
      <c r="AA93" s="123"/>
      <c r="AB93" s="123"/>
      <c r="AC93" s="123"/>
      <c r="AD93" s="123"/>
      <c r="AE93" s="123"/>
      <c r="AF93" s="123"/>
    </row>
    <row r="94" spans="1:32" x14ac:dyDescent="0.25">
      <c r="A94" s="123"/>
      <c r="B94" s="121"/>
      <c r="C94" s="121"/>
      <c r="D94" s="121"/>
      <c r="E94" s="121"/>
      <c r="F94" s="121"/>
      <c r="G94" s="121"/>
      <c r="H94" s="121"/>
      <c r="I94" s="121"/>
      <c r="J94" s="121"/>
      <c r="K94" s="121"/>
      <c r="L94" s="121"/>
      <c r="M94" s="121"/>
      <c r="N94" s="121"/>
      <c r="O94" s="123"/>
      <c r="P94" s="123"/>
      <c r="Q94" s="123"/>
      <c r="R94" s="123"/>
      <c r="S94" s="123"/>
      <c r="T94" s="123"/>
      <c r="U94" s="123"/>
      <c r="V94" s="123"/>
      <c r="W94" s="123"/>
      <c r="X94" s="123"/>
      <c r="Y94" s="123"/>
      <c r="Z94" s="123"/>
      <c r="AA94" s="123"/>
      <c r="AB94" s="123"/>
      <c r="AC94" s="123"/>
      <c r="AD94" s="123"/>
      <c r="AE94" s="123"/>
      <c r="AF94" s="123"/>
    </row>
    <row r="95" spans="1:32" x14ac:dyDescent="0.25">
      <c r="A95" s="123"/>
      <c r="B95" s="121"/>
      <c r="C95" s="121"/>
      <c r="D95" s="121"/>
      <c r="E95" s="121"/>
      <c r="F95" s="121"/>
      <c r="G95" s="121"/>
      <c r="H95" s="121"/>
      <c r="I95" s="121"/>
      <c r="J95" s="121"/>
      <c r="K95" s="121"/>
      <c r="L95" s="121"/>
      <c r="M95" s="121"/>
      <c r="N95" s="121"/>
      <c r="O95" s="123"/>
      <c r="P95" s="123"/>
      <c r="Q95" s="123"/>
      <c r="R95" s="123"/>
      <c r="S95" s="123"/>
      <c r="T95" s="123"/>
      <c r="U95" s="123"/>
      <c r="V95" s="123"/>
      <c r="W95" s="123"/>
      <c r="X95" s="123"/>
      <c r="Y95" s="123"/>
      <c r="Z95" s="123"/>
      <c r="AA95" s="123"/>
      <c r="AB95" s="123"/>
      <c r="AC95" s="123"/>
      <c r="AD95" s="123"/>
      <c r="AE95" s="123"/>
      <c r="AF95" s="123"/>
    </row>
    <row r="96" spans="1:32" x14ac:dyDescent="0.25">
      <c r="A96" s="123"/>
      <c r="B96" s="121"/>
      <c r="C96" s="121"/>
      <c r="D96" s="121"/>
      <c r="E96" s="121"/>
      <c r="F96" s="121"/>
      <c r="G96" s="121"/>
      <c r="H96" s="121"/>
      <c r="I96" s="121"/>
      <c r="J96" s="121"/>
      <c r="K96" s="121"/>
      <c r="L96" s="121"/>
      <c r="M96" s="121"/>
      <c r="N96" s="121"/>
      <c r="O96" s="123"/>
      <c r="P96" s="123"/>
      <c r="Q96" s="123"/>
      <c r="R96" s="123"/>
      <c r="S96" s="123"/>
      <c r="T96" s="123"/>
      <c r="U96" s="123"/>
      <c r="V96" s="123"/>
      <c r="W96" s="123"/>
      <c r="X96" s="123"/>
      <c r="Y96" s="123"/>
      <c r="Z96" s="123"/>
      <c r="AA96" s="123"/>
      <c r="AB96" s="123"/>
      <c r="AC96" s="123"/>
      <c r="AD96" s="123"/>
      <c r="AE96" s="123"/>
      <c r="AF96" s="123"/>
    </row>
    <row r="97" spans="1:32" x14ac:dyDescent="0.25">
      <c r="A97" s="123"/>
      <c r="B97" s="121"/>
      <c r="C97" s="121"/>
      <c r="D97" s="121"/>
      <c r="E97" s="121"/>
      <c r="F97" s="121"/>
      <c r="G97" s="121"/>
      <c r="H97" s="121"/>
      <c r="I97" s="121"/>
      <c r="J97" s="121"/>
      <c r="K97" s="121"/>
      <c r="L97" s="121"/>
      <c r="M97" s="121"/>
      <c r="N97" s="121"/>
      <c r="O97" s="123"/>
      <c r="P97" s="123"/>
      <c r="Q97" s="123"/>
      <c r="R97" s="123"/>
      <c r="S97" s="123"/>
      <c r="T97" s="123"/>
      <c r="U97" s="123"/>
      <c r="V97" s="123"/>
      <c r="W97" s="123"/>
      <c r="X97" s="123"/>
      <c r="Y97" s="123"/>
      <c r="Z97" s="123"/>
      <c r="AA97" s="123"/>
      <c r="AB97" s="123"/>
      <c r="AC97" s="123"/>
      <c r="AD97" s="123"/>
      <c r="AE97" s="123"/>
      <c r="AF97" s="123"/>
    </row>
    <row r="98" spans="1:32" x14ac:dyDescent="0.25">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row>
    <row r="99" spans="1:32" x14ac:dyDescent="0.25">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row>
    <row r="100" spans="1:32" x14ac:dyDescent="0.25">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row>
  </sheetData>
  <sheetProtection selectLockedCells="1"/>
  <mergeCells count="37">
    <mergeCell ref="C62:E62"/>
    <mergeCell ref="F62:H62"/>
    <mergeCell ref="I62:K62"/>
    <mergeCell ref="L62:N62"/>
    <mergeCell ref="A77:A85"/>
    <mergeCell ref="C77:G77"/>
    <mergeCell ref="H77:I77"/>
    <mergeCell ref="C78:G78"/>
    <mergeCell ref="C79:G79"/>
    <mergeCell ref="C80:G80"/>
    <mergeCell ref="A62:A73"/>
    <mergeCell ref="C81:G81"/>
    <mergeCell ref="C82:G82"/>
    <mergeCell ref="C83:G83"/>
    <mergeCell ref="C84:G84"/>
    <mergeCell ref="C85:G85"/>
    <mergeCell ref="A25:A26"/>
    <mergeCell ref="A27:A28"/>
    <mergeCell ref="A29:A30"/>
    <mergeCell ref="A31:A32"/>
    <mergeCell ref="A33:A34"/>
    <mergeCell ref="A23:A24"/>
    <mergeCell ref="A1:AO1"/>
    <mergeCell ref="I2:I34"/>
    <mergeCell ref="Q2:Q34"/>
    <mergeCell ref="X2:X34"/>
    <mergeCell ref="AF2:AF34"/>
    <mergeCell ref="A3:A4"/>
    <mergeCell ref="A5:A6"/>
    <mergeCell ref="A7:A8"/>
    <mergeCell ref="A9:A10"/>
    <mergeCell ref="A11:A12"/>
    <mergeCell ref="A13:A14"/>
    <mergeCell ref="A15:A16"/>
    <mergeCell ref="A17:A18"/>
    <mergeCell ref="A19:A20"/>
    <mergeCell ref="A21:A22"/>
  </mergeCells>
  <dataValidations count="3">
    <dataValidation type="list" allowBlank="1" showInputMessage="1" showErrorMessage="1" sqref="R48 M48 H48 C48 AB48 C45 H45 M45 R45 W45 AB45 W48 R51 C37:C38 C42 G37:G38 K37:K38 O37:O38 S37:S38 H42 M42 R42 M51 W37:W38 W51:W52 H51 W42 AB42 AB51 C51:C52 G52 K52 O52 S52">
      <formula1>ECL</formula1>
    </dataValidation>
    <dataValidation type="list" allowBlank="1" showInputMessage="1" showErrorMessage="1" sqref="D37:D38 X37:X38 T37:T38 D48:D49 I48:I49 AC42:AC43 X42:X43 S42:S43 N42:N43 D42:D43 I42:I43 D45:D46 N45:N46 S45:S46 X45:X46 AC45:AC46 I45:I46 AC48:AC49 L37:L38 X48:X49 S48:S49 AC51 S51 N51 I51 H52 P52 H37:H38 P37:P38 L52 D51:D52 T52 X51:X52 N48:N49">
      <formula1>DISCi</formula1>
    </dataValidation>
    <dataValidation type="list" allowBlank="1" showInputMessage="1" showErrorMessage="1" sqref="J42:K43 J45:K46 J51:K51 J48:K49 O45:P46 O48:P49 O51:P51 O42:P43 T45:U46 T48:U49 E37:F38 Y37:Z38 Q37:R38 U37:V38 T51:U51 M37:N38 T42:U43 Y45:Z46 Y48:Z49 Y42:Z43 I37:J38 E42:F43 E45:F46 AD51:AE51 E51:F52 Q52:R52 U52:V52 Y51:Z52 M52:N52 I52:J52 AD42:AE43 AD45:AE46 AD48:AE49 E48:F49">
      <formula1>DISCIP</formula1>
    </dataValidation>
  </dataValidations>
  <printOptions horizontalCentered="1" verticalCentered="1"/>
  <pageMargins left="0.39370078740157483" right="0.39370078740157483" top="0.59055118110236227" bottom="0.39370078740157483" header="0.39370078740157483" footer="0.31496062992125984"/>
  <pageSetup paperSize="9" scale="67"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03"/>
  <sheetViews>
    <sheetView showFormulas="1" showGridLines="0" showRowColHeaders="0" zoomScale="90" zoomScaleNormal="90" workbookViewId="0">
      <selection sqref="A1:AQ1"/>
    </sheetView>
  </sheetViews>
  <sheetFormatPr baseColWidth="10" defaultColWidth="10.85546875" defaultRowHeight="15.75" x14ac:dyDescent="0.25"/>
  <cols>
    <col min="1" max="46" width="2.5703125" style="114" customWidth="1"/>
    <col min="47" max="47" width="5" style="362" customWidth="1"/>
    <col min="48" max="52" width="10.85546875" style="362"/>
    <col min="53" max="58" width="10.85546875" style="114"/>
    <col min="59" max="59" width="10.85546875" style="114" customWidth="1"/>
    <col min="60" max="61" width="10.85546875" style="114"/>
    <col min="62" max="62" width="10.85546875" style="362"/>
    <col min="63" max="98" width="8.7109375" style="118" customWidth="1"/>
    <col min="99" max="16384" width="10.85546875" style="114"/>
  </cols>
  <sheetData>
    <row r="1" spans="1:61" ht="23.25" customHeight="1" x14ac:dyDescent="0.25">
      <c r="A1" s="508" t="s">
        <v>158</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row>
    <row r="2" spans="1:61" ht="17.25" customHeight="1" x14ac:dyDescent="0.25">
      <c r="A2" s="363"/>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3"/>
    </row>
    <row r="3" spans="1:61" ht="15.75" customHeight="1" x14ac:dyDescent="0.25">
      <c r="A3" s="363"/>
      <c r="B3" s="365"/>
      <c r="C3" s="366" t="s">
        <v>159</v>
      </c>
      <c r="D3" s="366" t="s">
        <v>160</v>
      </c>
      <c r="E3" s="366" t="s">
        <v>161</v>
      </c>
      <c r="F3" s="366" t="s">
        <v>162</v>
      </c>
      <c r="G3" s="366" t="s">
        <v>163</v>
      </c>
      <c r="H3" s="366" t="s">
        <v>164</v>
      </c>
      <c r="I3" s="366" t="s">
        <v>165</v>
      </c>
      <c r="J3" s="509" t="s">
        <v>166</v>
      </c>
      <c r="K3" s="366" t="s">
        <v>167</v>
      </c>
      <c r="L3" s="366" t="s">
        <v>168</v>
      </c>
      <c r="M3" s="366" t="s">
        <v>169</v>
      </c>
      <c r="N3" s="366" t="s">
        <v>170</v>
      </c>
      <c r="O3" s="366" t="s">
        <v>171</v>
      </c>
      <c r="P3" s="366" t="s">
        <v>172</v>
      </c>
      <c r="Q3" s="366" t="s">
        <v>173</v>
      </c>
      <c r="R3" s="509" t="s">
        <v>174</v>
      </c>
      <c r="S3" s="366" t="s">
        <v>175</v>
      </c>
      <c r="T3" s="366" t="s">
        <v>176</v>
      </c>
      <c r="U3" s="366" t="s">
        <v>177</v>
      </c>
      <c r="V3" s="366" t="s">
        <v>178</v>
      </c>
      <c r="W3" s="366" t="s">
        <v>179</v>
      </c>
      <c r="X3" s="366" t="s">
        <v>180</v>
      </c>
      <c r="Y3" s="509" t="s">
        <v>181</v>
      </c>
      <c r="Z3" s="366" t="s">
        <v>182</v>
      </c>
      <c r="AA3" s="366" t="s">
        <v>183</v>
      </c>
      <c r="AB3" s="366" t="s">
        <v>184</v>
      </c>
      <c r="AC3" s="366" t="s">
        <v>185</v>
      </c>
      <c r="AD3" s="366" t="s">
        <v>186</v>
      </c>
      <c r="AE3" s="366" t="s">
        <v>187</v>
      </c>
      <c r="AF3" s="366" t="s">
        <v>188</v>
      </c>
      <c r="AG3" s="509" t="s">
        <v>189</v>
      </c>
      <c r="AH3" s="366" t="s">
        <v>190</v>
      </c>
      <c r="AI3" s="366" t="s">
        <v>191</v>
      </c>
      <c r="AJ3" s="366" t="s">
        <v>192</v>
      </c>
      <c r="AK3" s="366" t="s">
        <v>193</v>
      </c>
      <c r="AL3" s="366" t="s">
        <v>194</v>
      </c>
      <c r="AM3" s="366" t="s">
        <v>195</v>
      </c>
      <c r="AN3" s="366" t="s">
        <v>196</v>
      </c>
      <c r="AO3" s="366" t="s">
        <v>197</v>
      </c>
      <c r="AP3" s="366" t="s">
        <v>198</v>
      </c>
      <c r="AQ3" s="363"/>
    </row>
    <row r="4" spans="1:61" ht="15" customHeight="1" x14ac:dyDescent="0.25">
      <c r="A4" s="510" t="s">
        <v>1</v>
      </c>
      <c r="B4" s="501" t="s">
        <v>199</v>
      </c>
      <c r="C4" s="343" t="str">
        <f ca="1">'Rép EC 6 pér 5e'!B3</f>
        <v/>
      </c>
      <c r="D4" s="343" t="str">
        <f ca="1">'Rép EC 6 pér 5e'!C3</f>
        <v/>
      </c>
      <c r="E4" s="343" t="str">
        <f ca="1">'Rép EC 6 pér 5e'!D3</f>
        <v/>
      </c>
      <c r="F4" s="343" t="str">
        <f ca="1">'Rép EC 6 pér 5e'!E3</f>
        <v/>
      </c>
      <c r="G4" s="343" t="str">
        <f ca="1">'Rép EC 6 pér 5e'!F3</f>
        <v/>
      </c>
      <c r="H4" s="343" t="str">
        <f ca="1">'Rép EC 6 pér 5e'!G3</f>
        <v/>
      </c>
      <c r="I4" s="343" t="str">
        <f ca="1">'Rép EC 6 pér 5e'!H3</f>
        <v/>
      </c>
      <c r="J4" s="509"/>
      <c r="K4" s="343" t="str">
        <f ca="1">'Rép EC 6 pér 5e'!J3</f>
        <v/>
      </c>
      <c r="L4" s="343" t="str">
        <f ca="1">'Rép EC 6 pér 5e'!K3</f>
        <v/>
      </c>
      <c r="M4" s="343" t="str">
        <f ca="1">'Rép EC 6 pér 5e'!L3</f>
        <v/>
      </c>
      <c r="N4" s="343" t="str">
        <f ca="1">'Rép EC 6 pér 5e'!M3</f>
        <v/>
      </c>
      <c r="O4" s="343" t="str">
        <f ca="1">'Rép EC 6 pér 5e'!N3</f>
        <v/>
      </c>
      <c r="P4" s="343" t="str">
        <f ca="1">'Rép EC 6 pér 5e'!O3</f>
        <v/>
      </c>
      <c r="Q4" s="343" t="str">
        <f ca="1">'Rép EC 6 pér 5e'!P3</f>
        <v/>
      </c>
      <c r="R4" s="509"/>
      <c r="S4" s="343" t="str">
        <f ca="1">'Rép EC 6 pér 5e'!R3</f>
        <v/>
      </c>
      <c r="T4" s="343" t="str">
        <f ca="1">'Rép EC 6 pér 5e'!S3</f>
        <v/>
      </c>
      <c r="U4" s="343" t="str">
        <f ca="1">'Rép EC 6 pér 5e'!T3</f>
        <v/>
      </c>
      <c r="V4" s="343" t="str">
        <f ca="1">'Rép EC 6 pér 5e'!U3</f>
        <v/>
      </c>
      <c r="W4" s="343" t="str">
        <f ca="1">'Rép EC 6 pér 5e'!V3</f>
        <v/>
      </c>
      <c r="X4" s="343" t="str">
        <f ca="1">'Rép EC 6 pér 5e'!W3</f>
        <v/>
      </c>
      <c r="Y4" s="509"/>
      <c r="Z4" s="343" t="str">
        <f ca="1">'Rép EC 6 pér 5e'!Y3</f>
        <v/>
      </c>
      <c r="AA4" s="343" t="str">
        <f ca="1">'Rép EC 6 pér 5e'!Z3</f>
        <v/>
      </c>
      <c r="AB4" s="343" t="str">
        <f ca="1">'Rép EC 6 pér 5e'!AA3</f>
        <v/>
      </c>
      <c r="AC4" s="343" t="str">
        <f ca="1">'Rép EC 6 pér 5e'!AB3</f>
        <v/>
      </c>
      <c r="AD4" s="343" t="str">
        <f ca="1">'Rép EC 6 pér 5e'!AC3</f>
        <v/>
      </c>
      <c r="AE4" s="343" t="str">
        <f ca="1">'Rép EC 6 pér 5e'!AD3</f>
        <v/>
      </c>
      <c r="AF4" s="343" t="str">
        <f ca="1">'Rép EC 6 pér 5e'!AE3</f>
        <v/>
      </c>
      <c r="AG4" s="509"/>
      <c r="AH4" s="343" t="str">
        <f ca="1">'Rép EC 6 pér 5e'!AG3</f>
        <v/>
      </c>
      <c r="AI4" s="343" t="str">
        <f ca="1">'Rép EC 6 pér 5e'!AH3</f>
        <v/>
      </c>
      <c r="AJ4" s="343" t="str">
        <f ca="1">'Rép EC 6 pér 5e'!AI3</f>
        <v/>
      </c>
      <c r="AK4" s="343" t="str">
        <f ca="1">'Rép EC 6 pér 5e'!AJ3</f>
        <v/>
      </c>
      <c r="AL4" s="343" t="str">
        <f ca="1">'Rép EC 6 pér 5e'!AK3</f>
        <v/>
      </c>
      <c r="AM4" s="343" t="str">
        <f ca="1">'Rép EC 6 pér 5e'!AL3</f>
        <v/>
      </c>
      <c r="AN4" s="343" t="str">
        <f ca="1">'Rép EC 6 pér 5e'!AM3</f>
        <v/>
      </c>
      <c r="AO4" s="343" t="str">
        <f ca="1">'Rép EC 6 pér 5e'!AN3</f>
        <v/>
      </c>
      <c r="AP4" s="343" t="str">
        <f ca="1">'Rép EC 6 pér 5e'!AO3</f>
        <v/>
      </c>
      <c r="AQ4" s="363"/>
    </row>
    <row r="5" spans="1:61" ht="15" customHeight="1" x14ac:dyDescent="0.25">
      <c r="A5" s="510"/>
      <c r="B5" s="497"/>
      <c r="C5" s="343" t="str">
        <f ca="1">'Rép EC 6 pér 5e'!B4</f>
        <v/>
      </c>
      <c r="D5" s="343" t="str">
        <f ca="1">'Rép EC 6 pér 5e'!C4</f>
        <v/>
      </c>
      <c r="E5" s="343" t="str">
        <f ca="1">'Rép EC 6 pér 5e'!D4</f>
        <v/>
      </c>
      <c r="F5" s="343" t="str">
        <f ca="1">'Rép EC 6 pér 5e'!E4</f>
        <v/>
      </c>
      <c r="G5" s="343" t="str">
        <f ca="1">'Rép EC 6 pér 5e'!F4</f>
        <v/>
      </c>
      <c r="H5" s="343" t="str">
        <f ca="1">'Rép EC 6 pér 5e'!G4</f>
        <v/>
      </c>
      <c r="I5" s="343" t="str">
        <f ca="1">'Rép EC 6 pér 5e'!H4</f>
        <v/>
      </c>
      <c r="J5" s="509"/>
      <c r="K5" s="343" t="str">
        <f ca="1">'Rép EC 6 pér 5e'!J4</f>
        <v/>
      </c>
      <c r="L5" s="343" t="str">
        <f ca="1">'Rép EC 6 pér 5e'!K4</f>
        <v/>
      </c>
      <c r="M5" s="343" t="str">
        <f ca="1">'Rép EC 6 pér 5e'!L4</f>
        <v/>
      </c>
      <c r="N5" s="343" t="str">
        <f ca="1">'Rép EC 6 pér 5e'!M4</f>
        <v/>
      </c>
      <c r="O5" s="343" t="str">
        <f ca="1">'Rép EC 6 pér 5e'!N4</f>
        <v/>
      </c>
      <c r="P5" s="343" t="str">
        <f ca="1">'Rép EC 6 pér 5e'!O4</f>
        <v/>
      </c>
      <c r="Q5" s="343" t="str">
        <f ca="1">'Rép EC 6 pér 5e'!P4</f>
        <v/>
      </c>
      <c r="R5" s="509"/>
      <c r="S5" s="343" t="str">
        <f ca="1">'Rép EC 6 pér 5e'!R4</f>
        <v/>
      </c>
      <c r="T5" s="343" t="str">
        <f ca="1">'Rép EC 6 pér 5e'!S4</f>
        <v/>
      </c>
      <c r="U5" s="343" t="str">
        <f ca="1">'Rép EC 6 pér 5e'!T4</f>
        <v/>
      </c>
      <c r="V5" s="343" t="str">
        <f ca="1">'Rép EC 6 pér 5e'!U4</f>
        <v/>
      </c>
      <c r="W5" s="343" t="str">
        <f ca="1">'Rép EC 6 pér 5e'!V4</f>
        <v/>
      </c>
      <c r="X5" s="343" t="str">
        <f ca="1">'Rép EC 6 pér 5e'!W4</f>
        <v/>
      </c>
      <c r="Y5" s="509"/>
      <c r="Z5" s="343" t="str">
        <f ca="1">'Rép EC 6 pér 5e'!Y4</f>
        <v/>
      </c>
      <c r="AA5" s="343" t="str">
        <f ca="1">'Rép EC 6 pér 5e'!Z4</f>
        <v/>
      </c>
      <c r="AB5" s="343" t="str">
        <f ca="1">'Rép EC 6 pér 5e'!AA4</f>
        <v/>
      </c>
      <c r="AC5" s="343" t="str">
        <f ca="1">'Rép EC 6 pér 5e'!AB4</f>
        <v/>
      </c>
      <c r="AD5" s="343" t="str">
        <f ca="1">'Rép EC 6 pér 5e'!AC4</f>
        <v/>
      </c>
      <c r="AE5" s="343" t="str">
        <f ca="1">'Rép EC 6 pér 5e'!AD4</f>
        <v/>
      </c>
      <c r="AF5" s="343" t="str">
        <f ca="1">'Rép EC 6 pér 5e'!AE4</f>
        <v/>
      </c>
      <c r="AG5" s="509"/>
      <c r="AH5" s="343" t="str">
        <f ca="1">'Rép EC 6 pér 5e'!AG4</f>
        <v/>
      </c>
      <c r="AI5" s="343" t="str">
        <f ca="1">'Rép EC 6 pér 5e'!AH4</f>
        <v/>
      </c>
      <c r="AJ5" s="343" t="str">
        <f ca="1">'Rép EC 6 pér 5e'!AI4</f>
        <v/>
      </c>
      <c r="AK5" s="343" t="str">
        <f ca="1">'Rép EC 6 pér 5e'!AJ4</f>
        <v/>
      </c>
      <c r="AL5" s="343" t="str">
        <f ca="1">'Rép EC 6 pér 5e'!AK4</f>
        <v/>
      </c>
      <c r="AM5" s="343" t="str">
        <f ca="1">'Rép EC 6 pér 5e'!AL4</f>
        <v/>
      </c>
      <c r="AN5" s="343" t="str">
        <f ca="1">'Rép EC 6 pér 5e'!AM4</f>
        <v/>
      </c>
      <c r="AO5" s="343" t="str">
        <f ca="1">'Rép EC 6 pér 5e'!AN4</f>
        <v/>
      </c>
      <c r="AP5" s="343" t="str">
        <f ca="1">'Rép EC 6 pér 5e'!AO4</f>
        <v/>
      </c>
      <c r="AQ5" s="363"/>
    </row>
    <row r="6" spans="1:61" ht="15" customHeight="1" x14ac:dyDescent="0.25">
      <c r="A6" s="510"/>
      <c r="B6" s="497" t="s">
        <v>200</v>
      </c>
      <c r="C6" s="343" t="str">
        <f ca="1">'Rép EC 6 pér 5e'!B5</f>
        <v/>
      </c>
      <c r="D6" s="343" t="str">
        <f ca="1">'Rép EC 6 pér 5e'!C5</f>
        <v/>
      </c>
      <c r="E6" s="343" t="str">
        <f ca="1">'Rép EC 6 pér 5e'!D5</f>
        <v/>
      </c>
      <c r="F6" s="343" t="str">
        <f ca="1">'Rép EC 6 pér 5e'!E5</f>
        <v/>
      </c>
      <c r="G6" s="343" t="str">
        <f ca="1">'Rép EC 6 pér 5e'!F5</f>
        <v/>
      </c>
      <c r="H6" s="343" t="str">
        <f ca="1">'Rép EC 6 pér 5e'!G5</f>
        <v/>
      </c>
      <c r="I6" s="343" t="str">
        <f ca="1">'Rép EC 6 pér 5e'!H5</f>
        <v/>
      </c>
      <c r="J6" s="509"/>
      <c r="K6" s="343" t="str">
        <f ca="1">'Rép EC 6 pér 5e'!J5</f>
        <v/>
      </c>
      <c r="L6" s="343" t="str">
        <f ca="1">'Rép EC 6 pér 5e'!K5</f>
        <v/>
      </c>
      <c r="M6" s="343" t="str">
        <f ca="1">'Rép EC 6 pér 5e'!L5</f>
        <v/>
      </c>
      <c r="N6" s="343" t="str">
        <f ca="1">'Rép EC 6 pér 5e'!M5</f>
        <v/>
      </c>
      <c r="O6" s="343" t="str">
        <f ca="1">'Rép EC 6 pér 5e'!N5</f>
        <v/>
      </c>
      <c r="P6" s="343" t="str">
        <f ca="1">'Rép EC 6 pér 5e'!O5</f>
        <v/>
      </c>
      <c r="Q6" s="343" t="str">
        <f ca="1">'Rép EC 6 pér 5e'!P5</f>
        <v/>
      </c>
      <c r="R6" s="509"/>
      <c r="S6" s="343" t="str">
        <f ca="1">'Rép EC 6 pér 5e'!R5</f>
        <v/>
      </c>
      <c r="T6" s="343" t="str">
        <f ca="1">'Rép EC 6 pér 5e'!S5</f>
        <v/>
      </c>
      <c r="U6" s="343" t="str">
        <f ca="1">'Rép EC 6 pér 5e'!T5</f>
        <v/>
      </c>
      <c r="V6" s="343" t="str">
        <f ca="1">'Rép EC 6 pér 5e'!U5</f>
        <v/>
      </c>
      <c r="W6" s="343" t="str">
        <f ca="1">'Rép EC 6 pér 5e'!V5</f>
        <v/>
      </c>
      <c r="X6" s="343" t="str">
        <f ca="1">'Rép EC 6 pér 5e'!W5</f>
        <v/>
      </c>
      <c r="Y6" s="509"/>
      <c r="Z6" s="343" t="str">
        <f ca="1">'Rép EC 6 pér 5e'!Y5</f>
        <v/>
      </c>
      <c r="AA6" s="343" t="str">
        <f ca="1">'Rép EC 6 pér 5e'!Z5</f>
        <v/>
      </c>
      <c r="AB6" s="343" t="str">
        <f ca="1">'Rép EC 6 pér 5e'!AA5</f>
        <v/>
      </c>
      <c r="AC6" s="343" t="str">
        <f ca="1">'Rép EC 6 pér 5e'!AB5</f>
        <v/>
      </c>
      <c r="AD6" s="343" t="str">
        <f ca="1">'Rép EC 6 pér 5e'!AC5</f>
        <v/>
      </c>
      <c r="AE6" s="343" t="str">
        <f ca="1">'Rép EC 6 pér 5e'!AD5</f>
        <v/>
      </c>
      <c r="AF6" s="343" t="str">
        <f ca="1">'Rép EC 6 pér 5e'!AE5</f>
        <v/>
      </c>
      <c r="AG6" s="509"/>
      <c r="AH6" s="343" t="str">
        <f ca="1">'Rép EC 6 pér 5e'!AG5</f>
        <v/>
      </c>
      <c r="AI6" s="343" t="str">
        <f ca="1">'Rép EC 6 pér 5e'!AH5</f>
        <v/>
      </c>
      <c r="AJ6" s="343" t="str">
        <f ca="1">'Rép EC 6 pér 5e'!AI5</f>
        <v/>
      </c>
      <c r="AK6" s="343" t="str">
        <f ca="1">'Rép EC 6 pér 5e'!AJ5</f>
        <v/>
      </c>
      <c r="AL6" s="343" t="str">
        <f ca="1">'Rép EC 6 pér 5e'!AK5</f>
        <v/>
      </c>
      <c r="AM6" s="343" t="str">
        <f ca="1">'Rép EC 6 pér 5e'!AL5</f>
        <v/>
      </c>
      <c r="AN6" s="343" t="str">
        <f ca="1">'Rép EC 6 pér 5e'!AM5</f>
        <v/>
      </c>
      <c r="AO6" s="343" t="str">
        <f ca="1">'Rép EC 6 pér 5e'!AN5</f>
        <v/>
      </c>
      <c r="AP6" s="343" t="str">
        <f ca="1">'Rép EC 6 pér 5e'!AO5</f>
        <v/>
      </c>
      <c r="AQ6" s="363"/>
    </row>
    <row r="7" spans="1:61" ht="15" customHeight="1" x14ac:dyDescent="0.25">
      <c r="A7" s="510"/>
      <c r="B7" s="497"/>
      <c r="C7" s="343" t="str">
        <f ca="1">'Rép EC 6 pér 5e'!B6</f>
        <v/>
      </c>
      <c r="D7" s="343" t="str">
        <f ca="1">'Rép EC 6 pér 5e'!C6</f>
        <v/>
      </c>
      <c r="E7" s="343" t="str">
        <f ca="1">'Rép EC 6 pér 5e'!D6</f>
        <v/>
      </c>
      <c r="F7" s="343" t="str">
        <f ca="1">'Rép EC 6 pér 5e'!E6</f>
        <v/>
      </c>
      <c r="G7" s="343" t="str">
        <f ca="1">'Rép EC 6 pér 5e'!F6</f>
        <v/>
      </c>
      <c r="H7" s="343" t="str">
        <f ca="1">'Rép EC 6 pér 5e'!G6</f>
        <v/>
      </c>
      <c r="I7" s="343" t="str">
        <f ca="1">'Rép EC 6 pér 5e'!H6</f>
        <v/>
      </c>
      <c r="J7" s="509"/>
      <c r="K7" s="343" t="str">
        <f ca="1">'Rép EC 6 pér 5e'!J6</f>
        <v/>
      </c>
      <c r="L7" s="343" t="str">
        <f ca="1">'Rép EC 6 pér 5e'!K6</f>
        <v/>
      </c>
      <c r="M7" s="343" t="str">
        <f ca="1">'Rép EC 6 pér 5e'!L6</f>
        <v/>
      </c>
      <c r="N7" s="343" t="str">
        <f ca="1">'Rép EC 6 pér 5e'!M6</f>
        <v/>
      </c>
      <c r="O7" s="343" t="str">
        <f ca="1">'Rép EC 6 pér 5e'!N6</f>
        <v/>
      </c>
      <c r="P7" s="343" t="str">
        <f ca="1">'Rép EC 6 pér 5e'!O6</f>
        <v/>
      </c>
      <c r="Q7" s="343" t="str">
        <f ca="1">'Rép EC 6 pér 5e'!P6</f>
        <v/>
      </c>
      <c r="R7" s="509"/>
      <c r="S7" s="343" t="str">
        <f ca="1">'Rép EC 6 pér 5e'!R6</f>
        <v/>
      </c>
      <c r="T7" s="343" t="str">
        <f ca="1">'Rép EC 6 pér 5e'!S6</f>
        <v/>
      </c>
      <c r="U7" s="343" t="str">
        <f ca="1">'Rép EC 6 pér 5e'!T6</f>
        <v/>
      </c>
      <c r="V7" s="343" t="str">
        <f ca="1">'Rép EC 6 pér 5e'!U6</f>
        <v/>
      </c>
      <c r="W7" s="343" t="str">
        <f ca="1">'Rép EC 6 pér 5e'!V6</f>
        <v/>
      </c>
      <c r="X7" s="343" t="str">
        <f ca="1">'Rép EC 6 pér 5e'!W6</f>
        <v/>
      </c>
      <c r="Y7" s="509"/>
      <c r="Z7" s="343" t="str">
        <f ca="1">'Rép EC 6 pér 5e'!Y6</f>
        <v/>
      </c>
      <c r="AA7" s="343" t="str">
        <f ca="1">'Rép EC 6 pér 5e'!Z6</f>
        <v/>
      </c>
      <c r="AB7" s="343" t="str">
        <f ca="1">'Rép EC 6 pér 5e'!AA6</f>
        <v/>
      </c>
      <c r="AC7" s="343" t="str">
        <f ca="1">'Rép EC 6 pér 5e'!AB6</f>
        <v/>
      </c>
      <c r="AD7" s="343" t="str">
        <f ca="1">'Rép EC 6 pér 5e'!AC6</f>
        <v/>
      </c>
      <c r="AE7" s="343" t="str">
        <f ca="1">'Rép EC 6 pér 5e'!AD6</f>
        <v/>
      </c>
      <c r="AF7" s="343" t="str">
        <f ca="1">'Rép EC 6 pér 5e'!AE6</f>
        <v/>
      </c>
      <c r="AG7" s="509"/>
      <c r="AH7" s="343" t="str">
        <f ca="1">'Rép EC 6 pér 5e'!AG6</f>
        <v/>
      </c>
      <c r="AI7" s="343" t="str">
        <f ca="1">'Rép EC 6 pér 5e'!AH6</f>
        <v/>
      </c>
      <c r="AJ7" s="343" t="str">
        <f ca="1">'Rép EC 6 pér 5e'!AI6</f>
        <v/>
      </c>
      <c r="AK7" s="343" t="str">
        <f ca="1">'Rép EC 6 pér 5e'!AJ6</f>
        <v/>
      </c>
      <c r="AL7" s="343" t="str">
        <f ca="1">'Rép EC 6 pér 5e'!AK6</f>
        <v/>
      </c>
      <c r="AM7" s="343" t="str">
        <f ca="1">'Rép EC 6 pér 5e'!AL6</f>
        <v/>
      </c>
      <c r="AN7" s="343" t="str">
        <f ca="1">'Rép EC 6 pér 5e'!AM6</f>
        <v/>
      </c>
      <c r="AO7" s="343" t="str">
        <f ca="1">'Rép EC 6 pér 5e'!AN6</f>
        <v/>
      </c>
      <c r="AP7" s="343" t="str">
        <f ca="1">'Rép EC 6 pér 5e'!AO6</f>
        <v/>
      </c>
      <c r="AQ7" s="363"/>
    </row>
    <row r="8" spans="1:61" ht="15" customHeight="1" x14ac:dyDescent="0.25">
      <c r="A8" s="510"/>
      <c r="B8" s="497" t="s">
        <v>201</v>
      </c>
      <c r="C8" s="343" t="str">
        <f ca="1">'Rép EC 6 pér 5e'!B7</f>
        <v/>
      </c>
      <c r="D8" s="343" t="str">
        <f ca="1">'Rép EC 6 pér 5e'!C7</f>
        <v/>
      </c>
      <c r="E8" s="343" t="str">
        <f ca="1">'Rép EC 6 pér 5e'!D7</f>
        <v/>
      </c>
      <c r="F8" s="343" t="str">
        <f ca="1">'Rép EC 6 pér 5e'!E7</f>
        <v/>
      </c>
      <c r="G8" s="343" t="str">
        <f ca="1">'Rép EC 6 pér 5e'!F7</f>
        <v/>
      </c>
      <c r="H8" s="343" t="str">
        <f ca="1">'Rép EC 6 pér 5e'!G7</f>
        <v/>
      </c>
      <c r="I8" s="343" t="str">
        <f ca="1">'Rép EC 6 pér 5e'!H7</f>
        <v/>
      </c>
      <c r="J8" s="509"/>
      <c r="K8" s="343" t="str">
        <f ca="1">'Rép EC 6 pér 5e'!J7</f>
        <v/>
      </c>
      <c r="L8" s="343" t="str">
        <f ca="1">'Rép EC 6 pér 5e'!K7</f>
        <v/>
      </c>
      <c r="M8" s="343" t="str">
        <f ca="1">'Rép EC 6 pér 5e'!L7</f>
        <v/>
      </c>
      <c r="N8" s="343" t="str">
        <f ca="1">'Rép EC 6 pér 5e'!M7</f>
        <v/>
      </c>
      <c r="O8" s="343" t="str">
        <f ca="1">'Rép EC 6 pér 5e'!N7</f>
        <v/>
      </c>
      <c r="P8" s="343" t="str">
        <f ca="1">'Rép EC 6 pér 5e'!O7</f>
        <v/>
      </c>
      <c r="Q8" s="343" t="str">
        <f ca="1">'Rép EC 6 pér 5e'!P7</f>
        <v/>
      </c>
      <c r="R8" s="509"/>
      <c r="S8" s="343" t="str">
        <f ca="1">'Rép EC 6 pér 5e'!R7</f>
        <v/>
      </c>
      <c r="T8" s="343" t="str">
        <f ca="1">'Rép EC 6 pér 5e'!S7</f>
        <v/>
      </c>
      <c r="U8" s="343" t="str">
        <f ca="1">'Rép EC 6 pér 5e'!T7</f>
        <v/>
      </c>
      <c r="V8" s="343" t="str">
        <f ca="1">'Rép EC 6 pér 5e'!U7</f>
        <v/>
      </c>
      <c r="W8" s="343" t="str">
        <f ca="1">'Rép EC 6 pér 5e'!V7</f>
        <v/>
      </c>
      <c r="X8" s="343" t="str">
        <f ca="1">'Rép EC 6 pér 5e'!W7</f>
        <v/>
      </c>
      <c r="Y8" s="509"/>
      <c r="Z8" s="343" t="str">
        <f ca="1">'Rép EC 6 pér 5e'!Y7</f>
        <v/>
      </c>
      <c r="AA8" s="343" t="str">
        <f ca="1">'Rép EC 6 pér 5e'!Z7</f>
        <v/>
      </c>
      <c r="AB8" s="343" t="str">
        <f ca="1">'Rép EC 6 pér 5e'!AA7</f>
        <v/>
      </c>
      <c r="AC8" s="343" t="str">
        <f ca="1">'Rép EC 6 pér 5e'!AB7</f>
        <v/>
      </c>
      <c r="AD8" s="343" t="str">
        <f ca="1">'Rép EC 6 pér 5e'!AC7</f>
        <v/>
      </c>
      <c r="AE8" s="343" t="str">
        <f ca="1">'Rép EC 6 pér 5e'!AD7</f>
        <v/>
      </c>
      <c r="AF8" s="343" t="str">
        <f ca="1">'Rép EC 6 pér 5e'!AE7</f>
        <v/>
      </c>
      <c r="AG8" s="509"/>
      <c r="AH8" s="343" t="str">
        <f ca="1">'Rép EC 6 pér 5e'!AG7</f>
        <v/>
      </c>
      <c r="AI8" s="343" t="str">
        <f ca="1">'Rép EC 6 pér 5e'!AH7</f>
        <v/>
      </c>
      <c r="AJ8" s="343" t="str">
        <f ca="1">'Rép EC 6 pér 5e'!AI7</f>
        <v/>
      </c>
      <c r="AK8" s="343" t="str">
        <f ca="1">'Rép EC 6 pér 5e'!AJ7</f>
        <v/>
      </c>
      <c r="AL8" s="343" t="str">
        <f ca="1">'Rép EC 6 pér 5e'!AK7</f>
        <v/>
      </c>
      <c r="AM8" s="343" t="str">
        <f ca="1">'Rép EC 6 pér 5e'!AL7</f>
        <v/>
      </c>
      <c r="AN8" s="343" t="str">
        <f ca="1">'Rép EC 6 pér 5e'!AM7</f>
        <v/>
      </c>
      <c r="AO8" s="343" t="str">
        <f ca="1">'Rép EC 6 pér 5e'!AN7</f>
        <v/>
      </c>
      <c r="AP8" s="343" t="str">
        <f ca="1">'Rép EC 6 pér 5e'!AO7</f>
        <v/>
      </c>
      <c r="AQ8" s="363"/>
    </row>
    <row r="9" spans="1:61" ht="15" customHeight="1" x14ac:dyDescent="0.25">
      <c r="A9" s="510"/>
      <c r="B9" s="497"/>
      <c r="C9" s="343" t="str">
        <f ca="1">'Rép EC 6 pér 5e'!B8</f>
        <v/>
      </c>
      <c r="D9" s="343" t="str">
        <f ca="1">'Rép EC 6 pér 5e'!C8</f>
        <v/>
      </c>
      <c r="E9" s="343" t="str">
        <f ca="1">'Rép EC 6 pér 5e'!D8</f>
        <v/>
      </c>
      <c r="F9" s="343" t="str">
        <f ca="1">'Rép EC 6 pér 5e'!E8</f>
        <v/>
      </c>
      <c r="G9" s="343" t="str">
        <f ca="1">'Rép EC 6 pér 5e'!F8</f>
        <v/>
      </c>
      <c r="H9" s="343" t="str">
        <f ca="1">'Rép EC 6 pér 5e'!G8</f>
        <v/>
      </c>
      <c r="I9" s="343" t="str">
        <f ca="1">'Rép EC 6 pér 5e'!H8</f>
        <v/>
      </c>
      <c r="J9" s="509"/>
      <c r="K9" s="343" t="str">
        <f ca="1">'Rép EC 6 pér 5e'!J8</f>
        <v/>
      </c>
      <c r="L9" s="343" t="str">
        <f ca="1">'Rép EC 6 pér 5e'!K8</f>
        <v/>
      </c>
      <c r="M9" s="343" t="str">
        <f ca="1">'Rép EC 6 pér 5e'!L8</f>
        <v/>
      </c>
      <c r="N9" s="343" t="str">
        <f ca="1">'Rép EC 6 pér 5e'!M8</f>
        <v/>
      </c>
      <c r="O9" s="343" t="str">
        <f ca="1">'Rép EC 6 pér 5e'!N8</f>
        <v/>
      </c>
      <c r="P9" s="343" t="str">
        <f ca="1">'Rép EC 6 pér 5e'!O8</f>
        <v/>
      </c>
      <c r="Q9" s="343" t="str">
        <f ca="1">'Rép EC 6 pér 5e'!P8</f>
        <v/>
      </c>
      <c r="R9" s="509"/>
      <c r="S9" s="343" t="str">
        <f ca="1">'Rép EC 6 pér 5e'!R8</f>
        <v/>
      </c>
      <c r="T9" s="343" t="str">
        <f ca="1">'Rép EC 6 pér 5e'!S8</f>
        <v/>
      </c>
      <c r="U9" s="343" t="str">
        <f ca="1">'Rép EC 6 pér 5e'!T8</f>
        <v/>
      </c>
      <c r="V9" s="343" t="str">
        <f ca="1">'Rép EC 6 pér 5e'!U8</f>
        <v/>
      </c>
      <c r="W9" s="343" t="str">
        <f ca="1">'Rép EC 6 pér 5e'!V8</f>
        <v/>
      </c>
      <c r="X9" s="343" t="str">
        <f ca="1">'Rép EC 6 pér 5e'!W8</f>
        <v/>
      </c>
      <c r="Y9" s="509"/>
      <c r="Z9" s="343" t="str">
        <f ca="1">'Rép EC 6 pér 5e'!Y8</f>
        <v/>
      </c>
      <c r="AA9" s="343" t="str">
        <f ca="1">'Rép EC 6 pér 5e'!Z8</f>
        <v/>
      </c>
      <c r="AB9" s="343" t="str">
        <f ca="1">'Rép EC 6 pér 5e'!AA8</f>
        <v/>
      </c>
      <c r="AC9" s="343" t="str">
        <f ca="1">'Rép EC 6 pér 5e'!AB8</f>
        <v/>
      </c>
      <c r="AD9" s="343" t="str">
        <f ca="1">'Rép EC 6 pér 5e'!AC8</f>
        <v/>
      </c>
      <c r="AE9" s="343" t="str">
        <f ca="1">'Rép EC 6 pér 5e'!AD8</f>
        <v/>
      </c>
      <c r="AF9" s="343" t="str">
        <f ca="1">'Rép EC 6 pér 5e'!AE8</f>
        <v/>
      </c>
      <c r="AG9" s="509"/>
      <c r="AH9" s="343" t="str">
        <f ca="1">'Rép EC 6 pér 5e'!AG8</f>
        <v/>
      </c>
      <c r="AI9" s="343" t="str">
        <f ca="1">'Rép EC 6 pér 5e'!AH8</f>
        <v/>
      </c>
      <c r="AJ9" s="343" t="str">
        <f ca="1">'Rép EC 6 pér 5e'!AI8</f>
        <v/>
      </c>
      <c r="AK9" s="343" t="str">
        <f ca="1">'Rép EC 6 pér 5e'!AJ8</f>
        <v/>
      </c>
      <c r="AL9" s="343" t="str">
        <f ca="1">'Rép EC 6 pér 5e'!AK8</f>
        <v/>
      </c>
      <c r="AM9" s="343" t="str">
        <f ca="1">'Rép EC 6 pér 5e'!AL8</f>
        <v/>
      </c>
      <c r="AN9" s="343" t="str">
        <f ca="1">'Rép EC 6 pér 5e'!AM8</f>
        <v/>
      </c>
      <c r="AO9" s="343" t="str">
        <f ca="1">'Rép EC 6 pér 5e'!AN8</f>
        <v/>
      </c>
      <c r="AP9" s="343" t="str">
        <f ca="1">'Rép EC 6 pér 5e'!AO8</f>
        <v/>
      </c>
      <c r="AQ9" s="363"/>
      <c r="BI9" s="362"/>
    </row>
    <row r="10" spans="1:61" ht="15" customHeight="1" x14ac:dyDescent="0.25">
      <c r="A10" s="510"/>
      <c r="B10" s="511" t="s">
        <v>202</v>
      </c>
      <c r="C10" s="343" t="str">
        <f ca="1">'Rép EC 6 pér 5e'!B9</f>
        <v/>
      </c>
      <c r="D10" s="343" t="str">
        <f ca="1">'Rép EC 6 pér 5e'!C9</f>
        <v/>
      </c>
      <c r="E10" s="343" t="str">
        <f ca="1">'Rép EC 6 pér 5e'!D9</f>
        <v/>
      </c>
      <c r="F10" s="343" t="str">
        <f ca="1">'Rép EC 6 pér 5e'!E9</f>
        <v/>
      </c>
      <c r="G10" s="343" t="str">
        <f ca="1">'Rép EC 6 pér 5e'!F9</f>
        <v/>
      </c>
      <c r="H10" s="343" t="str">
        <f ca="1">'Rép EC 6 pér 5e'!G9</f>
        <v/>
      </c>
      <c r="I10" s="343" t="str">
        <f ca="1">'Rép EC 6 pér 5e'!H9</f>
        <v/>
      </c>
      <c r="J10" s="509"/>
      <c r="K10" s="343" t="str">
        <f ca="1">'Rép EC 6 pér 5e'!J9</f>
        <v/>
      </c>
      <c r="L10" s="343" t="str">
        <f ca="1">'Rép EC 6 pér 5e'!K9</f>
        <v/>
      </c>
      <c r="M10" s="343" t="str">
        <f ca="1">'Rép EC 6 pér 5e'!L9</f>
        <v/>
      </c>
      <c r="N10" s="343" t="str">
        <f ca="1">'Rép EC 6 pér 5e'!M9</f>
        <v/>
      </c>
      <c r="O10" s="343" t="str">
        <f ca="1">'Rép EC 6 pér 5e'!N9</f>
        <v/>
      </c>
      <c r="P10" s="343" t="str">
        <f ca="1">'Rép EC 6 pér 5e'!O9</f>
        <v/>
      </c>
      <c r="Q10" s="343" t="str">
        <f ca="1">'Rép EC 6 pér 5e'!P9</f>
        <v/>
      </c>
      <c r="R10" s="509"/>
      <c r="S10" s="343" t="str">
        <f ca="1">'Rép EC 6 pér 5e'!R9</f>
        <v/>
      </c>
      <c r="T10" s="343" t="str">
        <f ca="1">'Rép EC 6 pér 5e'!S9</f>
        <v/>
      </c>
      <c r="U10" s="343" t="str">
        <f ca="1">'Rép EC 6 pér 5e'!T9</f>
        <v/>
      </c>
      <c r="V10" s="343" t="str">
        <f ca="1">'Rép EC 6 pér 5e'!U9</f>
        <v/>
      </c>
      <c r="W10" s="343" t="str">
        <f ca="1">'Rép EC 6 pér 5e'!V9</f>
        <v/>
      </c>
      <c r="X10" s="343" t="str">
        <f ca="1">'Rép EC 6 pér 5e'!W9</f>
        <v/>
      </c>
      <c r="Y10" s="509"/>
      <c r="Z10" s="343" t="str">
        <f ca="1">'Rép EC 6 pér 5e'!Y9</f>
        <v/>
      </c>
      <c r="AA10" s="343" t="str">
        <f ca="1">'Rép EC 6 pér 5e'!Z9</f>
        <v/>
      </c>
      <c r="AB10" s="343" t="str">
        <f ca="1">'Rép EC 6 pér 5e'!AA9</f>
        <v/>
      </c>
      <c r="AC10" s="343" t="str">
        <f ca="1">'Rép EC 6 pér 5e'!AB9</f>
        <v/>
      </c>
      <c r="AD10" s="343" t="str">
        <f ca="1">'Rép EC 6 pér 5e'!AC9</f>
        <v/>
      </c>
      <c r="AE10" s="343" t="str">
        <f ca="1">'Rép EC 6 pér 5e'!AD9</f>
        <v/>
      </c>
      <c r="AF10" s="343" t="str">
        <f ca="1">'Rép EC 6 pér 5e'!AE9</f>
        <v/>
      </c>
      <c r="AG10" s="509"/>
      <c r="AH10" s="343" t="str">
        <f ca="1">'Rép EC 6 pér 5e'!AG9</f>
        <v/>
      </c>
      <c r="AI10" s="343" t="str">
        <f ca="1">'Rép EC 6 pér 5e'!AH9</f>
        <v/>
      </c>
      <c r="AJ10" s="343" t="str">
        <f ca="1">'Rép EC 6 pér 5e'!AI9</f>
        <v/>
      </c>
      <c r="AK10" s="343" t="str">
        <f ca="1">'Rép EC 6 pér 5e'!AJ9</f>
        <v/>
      </c>
      <c r="AL10" s="343" t="str">
        <f ca="1">'Rép EC 6 pér 5e'!AK9</f>
        <v/>
      </c>
      <c r="AM10" s="343" t="str">
        <f ca="1">'Rép EC 6 pér 5e'!AL9</f>
        <v/>
      </c>
      <c r="AN10" s="343" t="str">
        <f ca="1">'Rép EC 6 pér 5e'!AM9</f>
        <v/>
      </c>
      <c r="AO10" s="343" t="str">
        <f ca="1">'Rép EC 6 pér 5e'!AN9</f>
        <v/>
      </c>
      <c r="AP10" s="343" t="str">
        <f ca="1">'Rép EC 6 pér 5e'!AO9</f>
        <v/>
      </c>
      <c r="AQ10" s="363"/>
      <c r="BA10" s="362"/>
      <c r="BC10" s="362"/>
      <c r="BE10" s="362"/>
      <c r="BG10" s="362"/>
      <c r="BI10" s="362"/>
    </row>
    <row r="11" spans="1:61" ht="15" customHeight="1" x14ac:dyDescent="0.25">
      <c r="A11" s="510"/>
      <c r="B11" s="512"/>
      <c r="C11" s="343" t="str">
        <f ca="1">'Rép EC 6 pér 5e'!B10</f>
        <v/>
      </c>
      <c r="D11" s="343" t="str">
        <f ca="1">'Rép EC 6 pér 5e'!C10</f>
        <v/>
      </c>
      <c r="E11" s="343" t="str">
        <f ca="1">'Rép EC 6 pér 5e'!D10</f>
        <v/>
      </c>
      <c r="F11" s="343" t="str">
        <f ca="1">'Rép EC 6 pér 5e'!E10</f>
        <v/>
      </c>
      <c r="G11" s="343" t="str">
        <f ca="1">'Rép EC 6 pér 5e'!F10</f>
        <v/>
      </c>
      <c r="H11" s="343" t="str">
        <f ca="1">'Rép EC 6 pér 5e'!G10</f>
        <v/>
      </c>
      <c r="I11" s="343" t="str">
        <f ca="1">'Rép EC 6 pér 5e'!H10</f>
        <v/>
      </c>
      <c r="J11" s="509"/>
      <c r="K11" s="343" t="str">
        <f ca="1">'Rép EC 6 pér 5e'!J10</f>
        <v/>
      </c>
      <c r="L11" s="343" t="str">
        <f ca="1">'Rép EC 6 pér 5e'!K10</f>
        <v/>
      </c>
      <c r="M11" s="343" t="str">
        <f ca="1">'Rép EC 6 pér 5e'!L10</f>
        <v/>
      </c>
      <c r="N11" s="343" t="str">
        <f ca="1">'Rép EC 6 pér 5e'!M10</f>
        <v/>
      </c>
      <c r="O11" s="343" t="str">
        <f ca="1">'Rép EC 6 pér 5e'!N10</f>
        <v/>
      </c>
      <c r="P11" s="343" t="str">
        <f ca="1">'Rép EC 6 pér 5e'!O10</f>
        <v/>
      </c>
      <c r="Q11" s="343" t="str">
        <f ca="1">'Rép EC 6 pér 5e'!P10</f>
        <v/>
      </c>
      <c r="R11" s="509"/>
      <c r="S11" s="343" t="str">
        <f ca="1">'Rép EC 6 pér 5e'!R10</f>
        <v/>
      </c>
      <c r="T11" s="343" t="str">
        <f ca="1">'Rép EC 6 pér 5e'!S10</f>
        <v/>
      </c>
      <c r="U11" s="343" t="str">
        <f ca="1">'Rép EC 6 pér 5e'!T10</f>
        <v/>
      </c>
      <c r="V11" s="343" t="str">
        <f ca="1">'Rép EC 6 pér 5e'!U10</f>
        <v/>
      </c>
      <c r="W11" s="343" t="str">
        <f ca="1">'Rép EC 6 pér 5e'!V10</f>
        <v/>
      </c>
      <c r="X11" s="343" t="str">
        <f ca="1">'Rép EC 6 pér 5e'!W10</f>
        <v/>
      </c>
      <c r="Y11" s="509"/>
      <c r="Z11" s="343" t="str">
        <f ca="1">'Rép EC 6 pér 5e'!Y10</f>
        <v/>
      </c>
      <c r="AA11" s="343" t="str">
        <f ca="1">'Rép EC 6 pér 5e'!Z10</f>
        <v/>
      </c>
      <c r="AB11" s="343" t="str">
        <f ca="1">'Rép EC 6 pér 5e'!AA10</f>
        <v/>
      </c>
      <c r="AC11" s="343" t="str">
        <f ca="1">'Rép EC 6 pér 5e'!AB10</f>
        <v/>
      </c>
      <c r="AD11" s="343" t="str">
        <f ca="1">'Rép EC 6 pér 5e'!AC10</f>
        <v/>
      </c>
      <c r="AE11" s="343" t="str">
        <f ca="1">'Rép EC 6 pér 5e'!AD10</f>
        <v/>
      </c>
      <c r="AF11" s="343" t="str">
        <f ca="1">'Rép EC 6 pér 5e'!AE10</f>
        <v/>
      </c>
      <c r="AG11" s="509"/>
      <c r="AH11" s="343" t="str">
        <f ca="1">'Rép EC 6 pér 5e'!AG10</f>
        <v/>
      </c>
      <c r="AI11" s="343" t="str">
        <f ca="1">'Rép EC 6 pér 5e'!AH10</f>
        <v/>
      </c>
      <c r="AJ11" s="343" t="str">
        <f ca="1">'Rép EC 6 pér 5e'!AI10</f>
        <v/>
      </c>
      <c r="AK11" s="343" t="str">
        <f ca="1">'Rép EC 6 pér 5e'!AJ10</f>
        <v/>
      </c>
      <c r="AL11" s="343" t="str">
        <f ca="1">'Rép EC 6 pér 5e'!AK10</f>
        <v/>
      </c>
      <c r="AM11" s="343" t="str">
        <f ca="1">'Rép EC 6 pér 5e'!AL10</f>
        <v/>
      </c>
      <c r="AN11" s="343" t="str">
        <f ca="1">'Rép EC 6 pér 5e'!AM10</f>
        <v/>
      </c>
      <c r="AO11" s="343" t="str">
        <f ca="1">'Rép EC 6 pér 5e'!AN10</f>
        <v/>
      </c>
      <c r="AP11" s="343" t="str">
        <f ca="1">'Rép EC 6 pér 5e'!AO10</f>
        <v/>
      </c>
      <c r="AQ11" s="363"/>
      <c r="AU11" s="367"/>
      <c r="BA11" s="362"/>
      <c r="BC11" s="362"/>
      <c r="BE11" s="362"/>
      <c r="BG11" s="362"/>
      <c r="BI11" s="362"/>
    </row>
    <row r="12" spans="1:61" ht="15" customHeight="1" x14ac:dyDescent="0.25">
      <c r="A12" s="363"/>
      <c r="B12" s="368"/>
      <c r="C12" s="134"/>
      <c r="D12" s="134"/>
      <c r="E12" s="134"/>
      <c r="F12" s="134"/>
      <c r="G12" s="134"/>
      <c r="H12" s="134"/>
      <c r="I12" s="134"/>
      <c r="J12" s="509"/>
      <c r="K12" s="134"/>
      <c r="L12" s="134"/>
      <c r="M12" s="134"/>
      <c r="N12" s="134"/>
      <c r="O12" s="134"/>
      <c r="P12" s="134"/>
      <c r="Q12" s="134"/>
      <c r="R12" s="509"/>
      <c r="S12" s="134"/>
      <c r="T12" s="134"/>
      <c r="U12" s="134"/>
      <c r="V12" s="134"/>
      <c r="W12" s="134"/>
      <c r="X12" s="134"/>
      <c r="Y12" s="509"/>
      <c r="Z12" s="134"/>
      <c r="AA12" s="134"/>
      <c r="AB12" s="134"/>
      <c r="AC12" s="134"/>
      <c r="AD12" s="134"/>
      <c r="AE12" s="134"/>
      <c r="AF12" s="134"/>
      <c r="AG12" s="509"/>
      <c r="AH12" s="134"/>
      <c r="AI12" s="134"/>
      <c r="AJ12" s="134"/>
      <c r="AK12" s="134"/>
      <c r="AL12" s="134"/>
      <c r="AM12" s="134"/>
      <c r="AN12" s="134"/>
      <c r="AO12" s="134"/>
      <c r="AP12" s="134"/>
      <c r="AQ12" s="363"/>
      <c r="AT12" s="362"/>
      <c r="AY12" s="114"/>
      <c r="BA12" s="362"/>
      <c r="BC12" s="362"/>
      <c r="BE12" s="362"/>
      <c r="BG12" s="362"/>
      <c r="BI12" s="362"/>
    </row>
    <row r="13" spans="1:61" ht="15" customHeight="1" x14ac:dyDescent="0.25">
      <c r="A13" s="510" t="s">
        <v>2</v>
      </c>
      <c r="B13" s="512" t="s">
        <v>199</v>
      </c>
      <c r="C13" s="343" t="str">
        <f ca="1">'Rép EC 6 pér 4e'!B3</f>
        <v/>
      </c>
      <c r="D13" s="343" t="str">
        <f ca="1">'Rép EC 6 pér 4e'!C3</f>
        <v/>
      </c>
      <c r="E13" s="343" t="str">
        <f ca="1">'Rép EC 6 pér 4e'!D3</f>
        <v/>
      </c>
      <c r="F13" s="343" t="str">
        <f ca="1">'Rép EC 6 pér 4e'!E3</f>
        <v/>
      </c>
      <c r="G13" s="343" t="str">
        <f ca="1">'Rép EC 6 pér 4e'!F3</f>
        <v/>
      </c>
      <c r="H13" s="343" t="str">
        <f ca="1">'Rép EC 6 pér 4e'!G3</f>
        <v/>
      </c>
      <c r="I13" s="343" t="str">
        <f ca="1">'Rép EC 6 pér 4e'!H3</f>
        <v/>
      </c>
      <c r="J13" s="509"/>
      <c r="K13" s="343" t="str">
        <f ca="1">'Rép EC 6 pér 4e'!J3</f>
        <v/>
      </c>
      <c r="L13" s="343" t="str">
        <f ca="1">'Rép EC 6 pér 4e'!K3</f>
        <v/>
      </c>
      <c r="M13" s="343" t="str">
        <f ca="1">'Rép EC 6 pér 4e'!L3</f>
        <v/>
      </c>
      <c r="N13" s="343" t="str">
        <f ca="1">'Rép EC 6 pér 4e'!M3</f>
        <v/>
      </c>
      <c r="O13" s="343" t="str">
        <f ca="1">'Rép EC 6 pér 4e'!N3</f>
        <v/>
      </c>
      <c r="P13" s="343" t="str">
        <f ca="1">'Rép EC 6 pér 4e'!O3</f>
        <v/>
      </c>
      <c r="Q13" s="343" t="str">
        <f ca="1">'Rép EC 6 pér 4e'!P3</f>
        <v/>
      </c>
      <c r="R13" s="509"/>
      <c r="S13" s="343" t="str">
        <f ca="1">'Rép EC 6 pér 4e'!R3</f>
        <v/>
      </c>
      <c r="T13" s="343" t="str">
        <f ca="1">'Rép EC 6 pér 4e'!S3</f>
        <v/>
      </c>
      <c r="U13" s="343" t="str">
        <f ca="1">'Rép EC 6 pér 4e'!T3</f>
        <v/>
      </c>
      <c r="V13" s="343" t="str">
        <f ca="1">'Rép EC 6 pér 4e'!U3</f>
        <v/>
      </c>
      <c r="W13" s="343" t="str">
        <f ca="1">'Rép EC 6 pér 4e'!V3</f>
        <v/>
      </c>
      <c r="X13" s="343" t="str">
        <f ca="1">'Rép EC 6 pér 4e'!W3</f>
        <v/>
      </c>
      <c r="Y13" s="509"/>
      <c r="Z13" s="343" t="str">
        <f ca="1">'Rép EC 6 pér 4e'!Y3</f>
        <v/>
      </c>
      <c r="AA13" s="343" t="str">
        <f ca="1">'Rép EC 6 pér 4e'!Z3</f>
        <v/>
      </c>
      <c r="AB13" s="343" t="str">
        <f ca="1">'Rép EC 6 pér 4e'!AA3</f>
        <v/>
      </c>
      <c r="AC13" s="343" t="str">
        <f ca="1">'Rép EC 6 pér 4e'!AB3</f>
        <v/>
      </c>
      <c r="AD13" s="343" t="str">
        <f ca="1">'Rép EC 6 pér 4e'!AC3</f>
        <v/>
      </c>
      <c r="AE13" s="343" t="str">
        <f ca="1">'Rép EC 6 pér 4e'!AD3</f>
        <v/>
      </c>
      <c r="AF13" s="343" t="str">
        <f ca="1">'Rép EC 6 pér 4e'!AE3</f>
        <v/>
      </c>
      <c r="AG13" s="509"/>
      <c r="AH13" s="343" t="str">
        <f ca="1">'Rép EC 6 pér 4e'!AG3</f>
        <v/>
      </c>
      <c r="AI13" s="343" t="str">
        <f ca="1">'Rép EC 6 pér 4e'!AH3</f>
        <v/>
      </c>
      <c r="AJ13" s="343" t="str">
        <f ca="1">'Rép EC 6 pér 4e'!AI3</f>
        <v/>
      </c>
      <c r="AK13" s="343" t="str">
        <f ca="1">'Rép EC 6 pér 4e'!AJ3</f>
        <v/>
      </c>
      <c r="AL13" s="343" t="str">
        <f ca="1">'Rép EC 6 pér 4e'!AK3</f>
        <v/>
      </c>
      <c r="AM13" s="343" t="str">
        <f ca="1">'Rép EC 6 pér 4e'!AL3</f>
        <v/>
      </c>
      <c r="AN13" s="343" t="str">
        <f ca="1">'Rép EC 6 pér 4e'!AM3</f>
        <v/>
      </c>
      <c r="AO13" s="343" t="str">
        <f ca="1">'Rép EC 6 pér 4e'!AN3</f>
        <v/>
      </c>
      <c r="AP13" s="343" t="str">
        <f ca="1">'Rép EC 6 pér 4e'!AO3</f>
        <v/>
      </c>
      <c r="AQ13" s="363"/>
      <c r="AY13" s="114"/>
      <c r="AZ13" s="114"/>
      <c r="BA13" s="362"/>
      <c r="BC13" s="362"/>
      <c r="BE13" s="362"/>
      <c r="BG13" s="362"/>
    </row>
    <row r="14" spans="1:61" ht="15" customHeight="1" x14ac:dyDescent="0.25">
      <c r="A14" s="510"/>
      <c r="B14" s="501"/>
      <c r="C14" s="343" t="str">
        <f ca="1">'Rép EC 6 pér 4e'!B4</f>
        <v/>
      </c>
      <c r="D14" s="343" t="str">
        <f ca="1">'Rép EC 6 pér 4e'!C4</f>
        <v/>
      </c>
      <c r="E14" s="343" t="str">
        <f ca="1">'Rép EC 6 pér 4e'!D4</f>
        <v/>
      </c>
      <c r="F14" s="343" t="str">
        <f ca="1">'Rép EC 6 pér 4e'!E4</f>
        <v/>
      </c>
      <c r="G14" s="343" t="str">
        <f ca="1">'Rép EC 6 pér 4e'!F4</f>
        <v/>
      </c>
      <c r="H14" s="343" t="str">
        <f ca="1">'Rép EC 6 pér 4e'!G4</f>
        <v/>
      </c>
      <c r="I14" s="343" t="str">
        <f ca="1">'Rép EC 6 pér 4e'!H4</f>
        <v/>
      </c>
      <c r="J14" s="509"/>
      <c r="K14" s="343" t="str">
        <f ca="1">'Rép EC 6 pér 4e'!J4</f>
        <v/>
      </c>
      <c r="L14" s="343" t="str">
        <f ca="1">'Rép EC 6 pér 4e'!K4</f>
        <v/>
      </c>
      <c r="M14" s="343" t="str">
        <f ca="1">'Rép EC 6 pér 4e'!L4</f>
        <v/>
      </c>
      <c r="N14" s="343" t="str">
        <f ca="1">'Rép EC 6 pér 4e'!M4</f>
        <v/>
      </c>
      <c r="O14" s="343" t="str">
        <f ca="1">'Rép EC 6 pér 4e'!N4</f>
        <v/>
      </c>
      <c r="P14" s="343" t="str">
        <f ca="1">'Rép EC 6 pér 4e'!O4</f>
        <v/>
      </c>
      <c r="Q14" s="343" t="str">
        <f ca="1">'Rép EC 6 pér 4e'!P4</f>
        <v/>
      </c>
      <c r="R14" s="509"/>
      <c r="S14" s="343" t="str">
        <f ca="1">'Rép EC 6 pér 4e'!R4</f>
        <v/>
      </c>
      <c r="T14" s="343" t="str">
        <f ca="1">'Rép EC 6 pér 4e'!S4</f>
        <v/>
      </c>
      <c r="U14" s="343" t="str">
        <f ca="1">'Rép EC 6 pér 4e'!T4</f>
        <v/>
      </c>
      <c r="V14" s="343" t="str">
        <f ca="1">'Rép EC 6 pér 4e'!U4</f>
        <v/>
      </c>
      <c r="W14" s="343" t="str">
        <f ca="1">'Rép EC 6 pér 4e'!V4</f>
        <v/>
      </c>
      <c r="X14" s="343" t="str">
        <f ca="1">'Rép EC 6 pér 4e'!W4</f>
        <v/>
      </c>
      <c r="Y14" s="509"/>
      <c r="Z14" s="343" t="str">
        <f ca="1">'Rép EC 6 pér 4e'!Y4</f>
        <v/>
      </c>
      <c r="AA14" s="343" t="str">
        <f ca="1">'Rép EC 6 pér 4e'!Z4</f>
        <v/>
      </c>
      <c r="AB14" s="343" t="str">
        <f ca="1">'Rép EC 6 pér 4e'!AA4</f>
        <v/>
      </c>
      <c r="AC14" s="343" t="str">
        <f ca="1">'Rép EC 6 pér 4e'!AB4</f>
        <v/>
      </c>
      <c r="AD14" s="343" t="str">
        <f ca="1">'Rép EC 6 pér 4e'!AC4</f>
        <v/>
      </c>
      <c r="AE14" s="343" t="str">
        <f ca="1">'Rép EC 6 pér 4e'!AD4</f>
        <v/>
      </c>
      <c r="AF14" s="343" t="str">
        <f ca="1">'Rép EC 6 pér 4e'!AE4</f>
        <v/>
      </c>
      <c r="AG14" s="509"/>
      <c r="AH14" s="343" t="str">
        <f ca="1">'Rép EC 6 pér 4e'!AG4</f>
        <v/>
      </c>
      <c r="AI14" s="343" t="str">
        <f ca="1">'Rép EC 6 pér 4e'!AH4</f>
        <v/>
      </c>
      <c r="AJ14" s="343" t="str">
        <f ca="1">'Rép EC 6 pér 4e'!AI4</f>
        <v/>
      </c>
      <c r="AK14" s="343" t="str">
        <f ca="1">'Rép EC 6 pér 4e'!AJ4</f>
        <v/>
      </c>
      <c r="AL14" s="343" t="str">
        <f ca="1">'Rép EC 6 pér 4e'!AK4</f>
        <v/>
      </c>
      <c r="AM14" s="343" t="str">
        <f ca="1">'Rép EC 6 pér 4e'!AL4</f>
        <v/>
      </c>
      <c r="AN14" s="343" t="str">
        <f ca="1">'Rép EC 6 pér 4e'!AM4</f>
        <v/>
      </c>
      <c r="AO14" s="343" t="str">
        <f ca="1">'Rép EC 6 pér 4e'!AN4</f>
        <v/>
      </c>
      <c r="AP14" s="343" t="str">
        <f ca="1">'Rép EC 6 pér 4e'!AO4</f>
        <v/>
      </c>
      <c r="AQ14" s="363"/>
      <c r="AY14" s="114"/>
    </row>
    <row r="15" spans="1:61" ht="15" customHeight="1" x14ac:dyDescent="0.25">
      <c r="A15" s="510"/>
      <c r="B15" s="511" t="s">
        <v>200</v>
      </c>
      <c r="C15" s="343" t="str">
        <f ca="1">'Rép EC 6 pér 4e'!B5</f>
        <v/>
      </c>
      <c r="D15" s="343" t="str">
        <f ca="1">'Rép EC 6 pér 4e'!C5</f>
        <v/>
      </c>
      <c r="E15" s="343" t="str">
        <f ca="1">'Rép EC 6 pér 4e'!D5</f>
        <v/>
      </c>
      <c r="F15" s="343" t="str">
        <f ca="1">'Rép EC 6 pér 4e'!E5</f>
        <v/>
      </c>
      <c r="G15" s="343" t="str">
        <f ca="1">'Rép EC 6 pér 4e'!F5</f>
        <v/>
      </c>
      <c r="H15" s="343" t="str">
        <f ca="1">'Rép EC 6 pér 4e'!G5</f>
        <v/>
      </c>
      <c r="I15" s="343" t="str">
        <f ca="1">'Rép EC 6 pér 4e'!H5</f>
        <v/>
      </c>
      <c r="J15" s="509"/>
      <c r="K15" s="343" t="str">
        <f ca="1">'Rép EC 6 pér 4e'!J5</f>
        <v/>
      </c>
      <c r="L15" s="343" t="str">
        <f ca="1">'Rép EC 6 pér 4e'!K5</f>
        <v/>
      </c>
      <c r="M15" s="343" t="str">
        <f ca="1">'Rép EC 6 pér 4e'!L5</f>
        <v/>
      </c>
      <c r="N15" s="343" t="str">
        <f ca="1">'Rép EC 6 pér 4e'!M5</f>
        <v/>
      </c>
      <c r="O15" s="343" t="str">
        <f ca="1">'Rép EC 6 pér 4e'!N5</f>
        <v/>
      </c>
      <c r="P15" s="343" t="str">
        <f ca="1">'Rép EC 6 pér 4e'!O5</f>
        <v/>
      </c>
      <c r="Q15" s="343" t="str">
        <f ca="1">'Rép EC 6 pér 4e'!P5</f>
        <v/>
      </c>
      <c r="R15" s="509"/>
      <c r="S15" s="343" t="str">
        <f ca="1">'Rép EC 6 pér 4e'!R5</f>
        <v/>
      </c>
      <c r="T15" s="343" t="str">
        <f ca="1">'Rép EC 6 pér 4e'!S5</f>
        <v/>
      </c>
      <c r="U15" s="343" t="str">
        <f ca="1">'Rép EC 6 pér 4e'!T5</f>
        <v/>
      </c>
      <c r="V15" s="343" t="str">
        <f ca="1">'Rép EC 6 pér 4e'!U5</f>
        <v/>
      </c>
      <c r="W15" s="343" t="str">
        <f ca="1">'Rép EC 6 pér 4e'!V5</f>
        <v/>
      </c>
      <c r="X15" s="343" t="str">
        <f ca="1">'Rép EC 6 pér 4e'!W5</f>
        <v/>
      </c>
      <c r="Y15" s="509"/>
      <c r="Z15" s="343" t="str">
        <f ca="1">'Rép EC 6 pér 4e'!Y5</f>
        <v/>
      </c>
      <c r="AA15" s="343" t="str">
        <f ca="1">'Rép EC 6 pér 4e'!Z5</f>
        <v/>
      </c>
      <c r="AB15" s="343" t="str">
        <f ca="1">'Rép EC 6 pér 4e'!AA5</f>
        <v/>
      </c>
      <c r="AC15" s="343" t="str">
        <f ca="1">'Rép EC 6 pér 4e'!AB5</f>
        <v/>
      </c>
      <c r="AD15" s="343" t="str">
        <f ca="1">'Rép EC 6 pér 4e'!AC5</f>
        <v/>
      </c>
      <c r="AE15" s="343" t="str">
        <f ca="1">'Rép EC 6 pér 4e'!AD5</f>
        <v/>
      </c>
      <c r="AF15" s="343" t="str">
        <f ca="1">'Rép EC 6 pér 4e'!AE5</f>
        <v/>
      </c>
      <c r="AG15" s="509"/>
      <c r="AH15" s="343" t="str">
        <f ca="1">'Rép EC 6 pér 4e'!AG5</f>
        <v/>
      </c>
      <c r="AI15" s="343" t="str">
        <f ca="1">'Rép EC 6 pér 4e'!AH5</f>
        <v/>
      </c>
      <c r="AJ15" s="343" t="str">
        <f ca="1">'Rép EC 6 pér 4e'!AI5</f>
        <v/>
      </c>
      <c r="AK15" s="343" t="str">
        <f ca="1">'Rép EC 6 pér 4e'!AJ5</f>
        <v/>
      </c>
      <c r="AL15" s="343" t="str">
        <f ca="1">'Rép EC 6 pér 4e'!AK5</f>
        <v/>
      </c>
      <c r="AM15" s="343" t="str">
        <f ca="1">'Rép EC 6 pér 4e'!AL5</f>
        <v/>
      </c>
      <c r="AN15" s="343" t="str">
        <f ca="1">'Rép EC 6 pér 4e'!AM5</f>
        <v/>
      </c>
      <c r="AO15" s="343" t="str">
        <f ca="1">'Rép EC 6 pér 4e'!AN5</f>
        <v/>
      </c>
      <c r="AP15" s="343" t="str">
        <f ca="1">'Rép EC 6 pér 4e'!AO5</f>
        <v/>
      </c>
      <c r="AQ15" s="363"/>
      <c r="AY15" s="114"/>
      <c r="BA15" s="362"/>
      <c r="BC15" s="362"/>
      <c r="BE15" s="362"/>
      <c r="BG15" s="362"/>
    </row>
    <row r="16" spans="1:61" ht="15" customHeight="1" x14ac:dyDescent="0.25">
      <c r="A16" s="510"/>
      <c r="B16" s="501"/>
      <c r="C16" s="343" t="str">
        <f ca="1">'Rép EC 6 pér 4e'!B6</f>
        <v/>
      </c>
      <c r="D16" s="343" t="str">
        <f ca="1">'Rép EC 6 pér 4e'!C6</f>
        <v/>
      </c>
      <c r="E16" s="343" t="str">
        <f ca="1">'Rép EC 6 pér 4e'!D6</f>
        <v/>
      </c>
      <c r="F16" s="343" t="str">
        <f ca="1">'Rép EC 6 pér 4e'!E6</f>
        <v/>
      </c>
      <c r="G16" s="343" t="str">
        <f ca="1">'Rép EC 6 pér 4e'!F6</f>
        <v/>
      </c>
      <c r="H16" s="343" t="str">
        <f ca="1">'Rép EC 6 pér 4e'!G6</f>
        <v/>
      </c>
      <c r="I16" s="343" t="str">
        <f ca="1">'Rép EC 6 pér 4e'!H6</f>
        <v/>
      </c>
      <c r="J16" s="509"/>
      <c r="K16" s="343" t="str">
        <f ca="1">'Rép EC 6 pér 4e'!J6</f>
        <v/>
      </c>
      <c r="L16" s="343" t="str">
        <f ca="1">'Rép EC 6 pér 4e'!K6</f>
        <v/>
      </c>
      <c r="M16" s="343" t="str">
        <f ca="1">'Rép EC 6 pér 4e'!L6</f>
        <v/>
      </c>
      <c r="N16" s="343" t="str">
        <f ca="1">'Rép EC 6 pér 4e'!M6</f>
        <v/>
      </c>
      <c r="O16" s="343" t="str">
        <f ca="1">'Rép EC 6 pér 4e'!N6</f>
        <v/>
      </c>
      <c r="P16" s="343" t="str">
        <f ca="1">'Rép EC 6 pér 4e'!O6</f>
        <v/>
      </c>
      <c r="Q16" s="343" t="str">
        <f ca="1">'Rép EC 6 pér 4e'!P6</f>
        <v/>
      </c>
      <c r="R16" s="509"/>
      <c r="S16" s="343" t="str">
        <f ca="1">'Rép EC 6 pér 4e'!R6</f>
        <v/>
      </c>
      <c r="T16" s="343" t="str">
        <f ca="1">'Rép EC 6 pér 4e'!S6</f>
        <v/>
      </c>
      <c r="U16" s="343" t="str">
        <f ca="1">'Rép EC 6 pér 4e'!T6</f>
        <v/>
      </c>
      <c r="V16" s="343" t="str">
        <f ca="1">'Rép EC 6 pér 4e'!U6</f>
        <v/>
      </c>
      <c r="W16" s="343" t="str">
        <f ca="1">'Rép EC 6 pér 4e'!V6</f>
        <v/>
      </c>
      <c r="X16" s="343" t="str">
        <f ca="1">'Rép EC 6 pér 4e'!W6</f>
        <v/>
      </c>
      <c r="Y16" s="509"/>
      <c r="Z16" s="343" t="str">
        <f ca="1">'Rép EC 6 pér 4e'!Y6</f>
        <v/>
      </c>
      <c r="AA16" s="343" t="str">
        <f ca="1">'Rép EC 6 pér 4e'!Z6</f>
        <v/>
      </c>
      <c r="AB16" s="343" t="str">
        <f ca="1">'Rép EC 6 pér 4e'!AA6</f>
        <v/>
      </c>
      <c r="AC16" s="343" t="str">
        <f ca="1">'Rép EC 6 pér 4e'!AB6</f>
        <v/>
      </c>
      <c r="AD16" s="343" t="str">
        <f ca="1">'Rép EC 6 pér 4e'!AC6</f>
        <v/>
      </c>
      <c r="AE16" s="343" t="str">
        <f ca="1">'Rép EC 6 pér 4e'!AD6</f>
        <v/>
      </c>
      <c r="AF16" s="343" t="str">
        <f ca="1">'Rép EC 6 pér 4e'!AE6</f>
        <v/>
      </c>
      <c r="AG16" s="509"/>
      <c r="AH16" s="343" t="str">
        <f ca="1">'Rép EC 6 pér 4e'!AG6</f>
        <v/>
      </c>
      <c r="AI16" s="343" t="str">
        <f ca="1">'Rép EC 6 pér 4e'!AH6</f>
        <v/>
      </c>
      <c r="AJ16" s="343" t="str">
        <f ca="1">'Rép EC 6 pér 4e'!AI6</f>
        <v/>
      </c>
      <c r="AK16" s="343" t="str">
        <f ca="1">'Rép EC 6 pér 4e'!AJ6</f>
        <v/>
      </c>
      <c r="AL16" s="343" t="str">
        <f ca="1">'Rép EC 6 pér 4e'!AK6</f>
        <v/>
      </c>
      <c r="AM16" s="343" t="str">
        <f ca="1">'Rép EC 6 pér 4e'!AL6</f>
        <v/>
      </c>
      <c r="AN16" s="343" t="str">
        <f ca="1">'Rép EC 6 pér 4e'!AM6</f>
        <v/>
      </c>
      <c r="AO16" s="343" t="str">
        <f ca="1">'Rép EC 6 pér 4e'!AN6</f>
        <v/>
      </c>
      <c r="AP16" s="343" t="str">
        <f ca="1">'Rép EC 6 pér 4e'!AO6</f>
        <v/>
      </c>
      <c r="AQ16" s="363"/>
      <c r="BA16" s="362"/>
      <c r="BC16" s="362"/>
      <c r="BE16" s="362"/>
      <c r="BG16" s="362"/>
    </row>
    <row r="17" spans="1:98" ht="15" customHeight="1" x14ac:dyDescent="0.25">
      <c r="A17" s="510"/>
      <c r="B17" s="511" t="s">
        <v>201</v>
      </c>
      <c r="C17" s="343" t="str">
        <f ca="1">'Rép EC 6 pér 4e'!B7</f>
        <v/>
      </c>
      <c r="D17" s="343" t="str">
        <f ca="1">'Rép EC 6 pér 4e'!C7</f>
        <v/>
      </c>
      <c r="E17" s="343" t="str">
        <f ca="1">'Rép EC 6 pér 4e'!D7</f>
        <v/>
      </c>
      <c r="F17" s="343" t="str">
        <f ca="1">'Rép EC 6 pér 4e'!E7</f>
        <v/>
      </c>
      <c r="G17" s="343" t="str">
        <f ca="1">'Rép EC 6 pér 4e'!F7</f>
        <v/>
      </c>
      <c r="H17" s="343" t="str">
        <f ca="1">'Rép EC 6 pér 4e'!G7</f>
        <v/>
      </c>
      <c r="I17" s="343" t="str">
        <f ca="1">'Rép EC 6 pér 4e'!H7</f>
        <v/>
      </c>
      <c r="J17" s="509"/>
      <c r="K17" s="343" t="str">
        <f ca="1">'Rép EC 6 pér 4e'!J7</f>
        <v/>
      </c>
      <c r="L17" s="343" t="str">
        <f ca="1">'Rép EC 6 pér 4e'!K7</f>
        <v/>
      </c>
      <c r="M17" s="343" t="str">
        <f ca="1">'Rép EC 6 pér 4e'!L7</f>
        <v/>
      </c>
      <c r="N17" s="343" t="str">
        <f ca="1">'Rép EC 6 pér 4e'!M7</f>
        <v/>
      </c>
      <c r="O17" s="343" t="str">
        <f ca="1">'Rép EC 6 pér 4e'!N7</f>
        <v/>
      </c>
      <c r="P17" s="343" t="str">
        <f ca="1">'Rép EC 6 pér 4e'!O7</f>
        <v/>
      </c>
      <c r="Q17" s="343" t="str">
        <f ca="1">'Rép EC 6 pér 4e'!P7</f>
        <v/>
      </c>
      <c r="R17" s="509"/>
      <c r="S17" s="343" t="str">
        <f ca="1">'Rép EC 6 pér 4e'!R7</f>
        <v/>
      </c>
      <c r="T17" s="343" t="str">
        <f ca="1">'Rép EC 6 pér 4e'!S7</f>
        <v/>
      </c>
      <c r="U17" s="343" t="str">
        <f ca="1">'Rép EC 6 pér 4e'!T7</f>
        <v/>
      </c>
      <c r="V17" s="343" t="str">
        <f ca="1">'Rép EC 6 pér 4e'!U7</f>
        <v/>
      </c>
      <c r="W17" s="343" t="str">
        <f ca="1">'Rép EC 6 pér 4e'!V7</f>
        <v/>
      </c>
      <c r="X17" s="343" t="str">
        <f ca="1">'Rép EC 6 pér 4e'!W7</f>
        <v/>
      </c>
      <c r="Y17" s="509"/>
      <c r="Z17" s="343" t="str">
        <f ca="1">'Rép EC 6 pér 4e'!Y7</f>
        <v/>
      </c>
      <c r="AA17" s="343" t="str">
        <f ca="1">'Rép EC 6 pér 4e'!Z7</f>
        <v/>
      </c>
      <c r="AB17" s="343" t="str">
        <f ca="1">'Rép EC 6 pér 4e'!AA7</f>
        <v/>
      </c>
      <c r="AC17" s="343" t="str">
        <f ca="1">'Rép EC 6 pér 4e'!AB7</f>
        <v/>
      </c>
      <c r="AD17" s="343" t="str">
        <f ca="1">'Rép EC 6 pér 4e'!AC7</f>
        <v/>
      </c>
      <c r="AE17" s="343" t="str">
        <f ca="1">'Rép EC 6 pér 4e'!AD7</f>
        <v/>
      </c>
      <c r="AF17" s="343" t="str">
        <f ca="1">'Rép EC 6 pér 4e'!AE7</f>
        <v/>
      </c>
      <c r="AG17" s="509"/>
      <c r="AH17" s="343" t="str">
        <f ca="1">'Rép EC 6 pér 4e'!AG7</f>
        <v/>
      </c>
      <c r="AI17" s="343" t="str">
        <f ca="1">'Rép EC 6 pér 4e'!AH7</f>
        <v/>
      </c>
      <c r="AJ17" s="343" t="str">
        <f ca="1">'Rép EC 6 pér 4e'!AI7</f>
        <v/>
      </c>
      <c r="AK17" s="343" t="str">
        <f ca="1">'Rép EC 6 pér 4e'!AJ7</f>
        <v/>
      </c>
      <c r="AL17" s="343" t="str">
        <f ca="1">'Rép EC 6 pér 4e'!AK7</f>
        <v/>
      </c>
      <c r="AM17" s="343" t="str">
        <f ca="1">'Rép EC 6 pér 4e'!AL7</f>
        <v/>
      </c>
      <c r="AN17" s="343" t="str">
        <f ca="1">'Rép EC 6 pér 4e'!AM7</f>
        <v/>
      </c>
      <c r="AO17" s="343" t="str">
        <f ca="1">'Rép EC 6 pér 4e'!AN7</f>
        <v/>
      </c>
      <c r="AP17" s="343" t="str">
        <f ca="1">'Rép EC 6 pér 4e'!AO7</f>
        <v/>
      </c>
      <c r="AQ17" s="363"/>
      <c r="AV17" s="114"/>
      <c r="AX17" s="114"/>
      <c r="AZ17" s="114"/>
      <c r="BA17" s="362"/>
      <c r="BC17" s="362"/>
      <c r="BE17" s="362"/>
      <c r="BG17" s="362"/>
    </row>
    <row r="18" spans="1:98" ht="15" customHeight="1" x14ac:dyDescent="0.25">
      <c r="A18" s="510"/>
      <c r="B18" s="501"/>
      <c r="C18" s="343" t="str">
        <f ca="1">'Rép EC 6 pér 4e'!B8</f>
        <v/>
      </c>
      <c r="D18" s="343" t="str">
        <f ca="1">'Rép EC 6 pér 4e'!C8</f>
        <v/>
      </c>
      <c r="E18" s="343" t="str">
        <f ca="1">'Rép EC 6 pér 4e'!D8</f>
        <v/>
      </c>
      <c r="F18" s="343" t="str">
        <f ca="1">'Rép EC 6 pér 4e'!E8</f>
        <v/>
      </c>
      <c r="G18" s="343" t="str">
        <f ca="1">'Rép EC 6 pér 4e'!F8</f>
        <v/>
      </c>
      <c r="H18" s="343" t="str">
        <f ca="1">'Rép EC 6 pér 4e'!G8</f>
        <v/>
      </c>
      <c r="I18" s="343" t="str">
        <f ca="1">'Rép EC 6 pér 4e'!H8</f>
        <v/>
      </c>
      <c r="J18" s="509"/>
      <c r="K18" s="343" t="str">
        <f ca="1">'Rép EC 6 pér 4e'!J8</f>
        <v/>
      </c>
      <c r="L18" s="343" t="str">
        <f ca="1">'Rép EC 6 pér 4e'!K8</f>
        <v/>
      </c>
      <c r="M18" s="343" t="str">
        <f ca="1">'Rép EC 6 pér 4e'!L8</f>
        <v/>
      </c>
      <c r="N18" s="343" t="str">
        <f ca="1">'Rép EC 6 pér 4e'!M8</f>
        <v/>
      </c>
      <c r="O18" s="343" t="str">
        <f ca="1">'Rép EC 6 pér 4e'!N8</f>
        <v/>
      </c>
      <c r="P18" s="343" t="str">
        <f ca="1">'Rép EC 6 pér 4e'!O8</f>
        <v/>
      </c>
      <c r="Q18" s="343" t="str">
        <f ca="1">'Rép EC 6 pér 4e'!P8</f>
        <v/>
      </c>
      <c r="R18" s="509"/>
      <c r="S18" s="343" t="str">
        <f ca="1">'Rép EC 6 pér 4e'!R8</f>
        <v/>
      </c>
      <c r="T18" s="343" t="str">
        <f ca="1">'Rép EC 6 pér 4e'!S8</f>
        <v/>
      </c>
      <c r="U18" s="343" t="str">
        <f ca="1">'Rép EC 6 pér 4e'!T8</f>
        <v/>
      </c>
      <c r="V18" s="343" t="str">
        <f ca="1">'Rép EC 6 pér 4e'!U8</f>
        <v/>
      </c>
      <c r="W18" s="343" t="str">
        <f ca="1">'Rép EC 6 pér 4e'!V8</f>
        <v/>
      </c>
      <c r="X18" s="343" t="str">
        <f ca="1">'Rép EC 6 pér 4e'!W8</f>
        <v/>
      </c>
      <c r="Y18" s="509"/>
      <c r="Z18" s="343" t="str">
        <f ca="1">'Rép EC 6 pér 4e'!Y8</f>
        <v/>
      </c>
      <c r="AA18" s="343" t="str">
        <f ca="1">'Rép EC 6 pér 4e'!Z8</f>
        <v/>
      </c>
      <c r="AB18" s="343" t="str">
        <f ca="1">'Rép EC 6 pér 4e'!AA8</f>
        <v/>
      </c>
      <c r="AC18" s="343" t="str">
        <f ca="1">'Rép EC 6 pér 4e'!AB8</f>
        <v/>
      </c>
      <c r="AD18" s="343" t="str">
        <f ca="1">'Rép EC 6 pér 4e'!AC8</f>
        <v/>
      </c>
      <c r="AE18" s="343" t="str">
        <f ca="1">'Rép EC 6 pér 4e'!AD8</f>
        <v/>
      </c>
      <c r="AF18" s="343" t="str">
        <f ca="1">'Rép EC 6 pér 4e'!AE8</f>
        <v/>
      </c>
      <c r="AG18" s="509"/>
      <c r="AH18" s="343" t="str">
        <f ca="1">'Rép EC 6 pér 4e'!AG8</f>
        <v/>
      </c>
      <c r="AI18" s="343" t="str">
        <f ca="1">'Rép EC 6 pér 4e'!AH8</f>
        <v/>
      </c>
      <c r="AJ18" s="343" t="str">
        <f ca="1">'Rép EC 6 pér 4e'!AI8</f>
        <v/>
      </c>
      <c r="AK18" s="343" t="str">
        <f ca="1">'Rép EC 6 pér 4e'!AJ8</f>
        <v/>
      </c>
      <c r="AL18" s="343" t="str">
        <f ca="1">'Rép EC 6 pér 4e'!AK8</f>
        <v/>
      </c>
      <c r="AM18" s="343" t="str">
        <f ca="1">'Rép EC 6 pér 4e'!AL8</f>
        <v/>
      </c>
      <c r="AN18" s="343" t="str">
        <f ca="1">'Rép EC 6 pér 4e'!AM8</f>
        <v/>
      </c>
      <c r="AO18" s="343" t="str">
        <f ca="1">'Rép EC 6 pér 4e'!AN8</f>
        <v/>
      </c>
      <c r="AP18" s="343" t="str">
        <f ca="1">'Rép EC 6 pér 4e'!AO8</f>
        <v/>
      </c>
      <c r="AQ18" s="363"/>
    </row>
    <row r="19" spans="1:98" ht="15" customHeight="1" x14ac:dyDescent="0.25">
      <c r="A19" s="510"/>
      <c r="B19" s="511" t="s">
        <v>202</v>
      </c>
      <c r="C19" s="343" t="str">
        <f ca="1">'Rép EC 6 pér 4e'!B9</f>
        <v/>
      </c>
      <c r="D19" s="343" t="str">
        <f ca="1">'Rép EC 6 pér 4e'!C9</f>
        <v/>
      </c>
      <c r="E19" s="343" t="str">
        <f ca="1">'Rép EC 6 pér 4e'!D9</f>
        <v/>
      </c>
      <c r="F19" s="343" t="str">
        <f ca="1">'Rép EC 6 pér 4e'!E9</f>
        <v/>
      </c>
      <c r="G19" s="343" t="str">
        <f ca="1">'Rép EC 6 pér 4e'!F9</f>
        <v/>
      </c>
      <c r="H19" s="343" t="str">
        <f ca="1">'Rép EC 6 pér 4e'!G9</f>
        <v/>
      </c>
      <c r="I19" s="343" t="str">
        <f ca="1">'Rép EC 6 pér 4e'!H9</f>
        <v/>
      </c>
      <c r="J19" s="509"/>
      <c r="K19" s="343" t="str">
        <f ca="1">'Rép EC 6 pér 4e'!J9</f>
        <v/>
      </c>
      <c r="L19" s="343" t="str">
        <f ca="1">'Rép EC 6 pér 4e'!K9</f>
        <v/>
      </c>
      <c r="M19" s="343" t="str">
        <f ca="1">'Rép EC 6 pér 4e'!L9</f>
        <v/>
      </c>
      <c r="N19" s="343" t="str">
        <f ca="1">'Rép EC 6 pér 4e'!M9</f>
        <v/>
      </c>
      <c r="O19" s="343" t="str">
        <f ca="1">'Rép EC 6 pér 4e'!N9</f>
        <v/>
      </c>
      <c r="P19" s="343" t="str">
        <f ca="1">'Rép EC 6 pér 4e'!O9</f>
        <v/>
      </c>
      <c r="Q19" s="343" t="str">
        <f ca="1">'Rép EC 6 pér 4e'!P9</f>
        <v/>
      </c>
      <c r="R19" s="509"/>
      <c r="S19" s="343" t="str">
        <f ca="1">'Rép EC 6 pér 4e'!R9</f>
        <v/>
      </c>
      <c r="T19" s="343" t="str">
        <f ca="1">'Rép EC 6 pér 4e'!S9</f>
        <v/>
      </c>
      <c r="U19" s="343" t="str">
        <f ca="1">'Rép EC 6 pér 4e'!T9</f>
        <v/>
      </c>
      <c r="V19" s="343" t="str">
        <f ca="1">'Rép EC 6 pér 4e'!U9</f>
        <v/>
      </c>
      <c r="W19" s="343" t="str">
        <f ca="1">'Rép EC 6 pér 4e'!V9</f>
        <v/>
      </c>
      <c r="X19" s="343" t="str">
        <f ca="1">'Rép EC 6 pér 4e'!W9</f>
        <v/>
      </c>
      <c r="Y19" s="509"/>
      <c r="Z19" s="343" t="str">
        <f ca="1">'Rép EC 6 pér 4e'!Y9</f>
        <v/>
      </c>
      <c r="AA19" s="343" t="str">
        <f ca="1">'Rép EC 6 pér 4e'!Z9</f>
        <v/>
      </c>
      <c r="AB19" s="343" t="str">
        <f ca="1">'Rép EC 6 pér 4e'!AA9</f>
        <v/>
      </c>
      <c r="AC19" s="343" t="str">
        <f ca="1">'Rép EC 6 pér 4e'!AB9</f>
        <v/>
      </c>
      <c r="AD19" s="343" t="str">
        <f ca="1">'Rép EC 6 pér 4e'!AC9</f>
        <v/>
      </c>
      <c r="AE19" s="343" t="str">
        <f ca="1">'Rép EC 6 pér 4e'!AD9</f>
        <v/>
      </c>
      <c r="AF19" s="343" t="str">
        <f ca="1">'Rép EC 6 pér 4e'!AE9</f>
        <v/>
      </c>
      <c r="AG19" s="509"/>
      <c r="AH19" s="343" t="str">
        <f ca="1">'Rép EC 6 pér 4e'!AG9</f>
        <v/>
      </c>
      <c r="AI19" s="343" t="str">
        <f ca="1">'Rép EC 6 pér 4e'!AH9</f>
        <v/>
      </c>
      <c r="AJ19" s="343" t="str">
        <f ca="1">'Rép EC 6 pér 4e'!AI9</f>
        <v/>
      </c>
      <c r="AK19" s="343" t="str">
        <f ca="1">'Rép EC 6 pér 4e'!AJ9</f>
        <v/>
      </c>
      <c r="AL19" s="343" t="str">
        <f ca="1">'Rép EC 6 pér 4e'!AK9</f>
        <v/>
      </c>
      <c r="AM19" s="343" t="str">
        <f ca="1">'Rép EC 6 pér 4e'!AL9</f>
        <v/>
      </c>
      <c r="AN19" s="343" t="str">
        <f ca="1">'Rép EC 6 pér 4e'!AM9</f>
        <v/>
      </c>
      <c r="AO19" s="343" t="str">
        <f ca="1">'Rép EC 6 pér 4e'!AN9</f>
        <v/>
      </c>
      <c r="AP19" s="343" t="str">
        <f ca="1">'Rép EC 6 pér 4e'!AO9</f>
        <v/>
      </c>
      <c r="AQ19" s="363"/>
      <c r="BA19" s="362"/>
      <c r="BC19" s="362"/>
      <c r="BE19" s="362"/>
      <c r="BG19" s="362"/>
    </row>
    <row r="20" spans="1:98" ht="15" customHeight="1" x14ac:dyDescent="0.25">
      <c r="A20" s="510"/>
      <c r="B20" s="512"/>
      <c r="C20" s="343" t="str">
        <f ca="1">'Rép EC 6 pér 4e'!B10</f>
        <v/>
      </c>
      <c r="D20" s="343" t="str">
        <f ca="1">'Rép EC 6 pér 4e'!C10</f>
        <v/>
      </c>
      <c r="E20" s="343" t="str">
        <f ca="1">'Rép EC 6 pér 4e'!D10</f>
        <v/>
      </c>
      <c r="F20" s="343" t="str">
        <f ca="1">'Rép EC 6 pér 4e'!E10</f>
        <v/>
      </c>
      <c r="G20" s="343" t="str">
        <f ca="1">'Rép EC 6 pér 4e'!F10</f>
        <v/>
      </c>
      <c r="H20" s="343" t="str">
        <f ca="1">'Rép EC 6 pér 4e'!G10</f>
        <v/>
      </c>
      <c r="I20" s="343" t="str">
        <f ca="1">'Rép EC 6 pér 4e'!H10</f>
        <v/>
      </c>
      <c r="J20" s="509"/>
      <c r="K20" s="343" t="str">
        <f ca="1">'Rép EC 6 pér 4e'!J10</f>
        <v/>
      </c>
      <c r="L20" s="343" t="str">
        <f ca="1">'Rép EC 6 pér 4e'!K10</f>
        <v/>
      </c>
      <c r="M20" s="343" t="str">
        <f ca="1">'Rép EC 6 pér 4e'!L10</f>
        <v/>
      </c>
      <c r="N20" s="343" t="str">
        <f ca="1">'Rép EC 6 pér 4e'!M10</f>
        <v/>
      </c>
      <c r="O20" s="343" t="str">
        <f ca="1">'Rép EC 6 pér 4e'!N10</f>
        <v/>
      </c>
      <c r="P20" s="343" t="str">
        <f ca="1">'Rép EC 6 pér 4e'!O10</f>
        <v/>
      </c>
      <c r="Q20" s="343" t="str">
        <f ca="1">'Rép EC 6 pér 4e'!P10</f>
        <v/>
      </c>
      <c r="R20" s="509"/>
      <c r="S20" s="343" t="str">
        <f ca="1">'Rép EC 6 pér 4e'!R10</f>
        <v/>
      </c>
      <c r="T20" s="343" t="str">
        <f ca="1">'Rép EC 6 pér 4e'!S10</f>
        <v/>
      </c>
      <c r="U20" s="343" t="str">
        <f ca="1">'Rép EC 6 pér 4e'!T10</f>
        <v/>
      </c>
      <c r="V20" s="343" t="str">
        <f ca="1">'Rép EC 6 pér 4e'!U10</f>
        <v/>
      </c>
      <c r="W20" s="343" t="str">
        <f ca="1">'Rép EC 6 pér 4e'!V10</f>
        <v/>
      </c>
      <c r="X20" s="343" t="str">
        <f ca="1">'Rép EC 6 pér 4e'!W10</f>
        <v/>
      </c>
      <c r="Y20" s="509"/>
      <c r="Z20" s="343" t="str">
        <f ca="1">'Rép EC 6 pér 4e'!Y10</f>
        <v/>
      </c>
      <c r="AA20" s="343" t="str">
        <f ca="1">'Rép EC 6 pér 4e'!Z10</f>
        <v/>
      </c>
      <c r="AB20" s="343" t="str">
        <f ca="1">'Rép EC 6 pér 4e'!AA10</f>
        <v/>
      </c>
      <c r="AC20" s="343" t="str">
        <f ca="1">'Rép EC 6 pér 4e'!AB10</f>
        <v/>
      </c>
      <c r="AD20" s="343" t="str">
        <f ca="1">'Rép EC 6 pér 4e'!AC10</f>
        <v/>
      </c>
      <c r="AE20" s="343" t="str">
        <f ca="1">'Rép EC 6 pér 4e'!AD10</f>
        <v/>
      </c>
      <c r="AF20" s="343" t="str">
        <f ca="1">'Rép EC 6 pér 4e'!AE10</f>
        <v/>
      </c>
      <c r="AG20" s="509"/>
      <c r="AH20" s="343" t="str">
        <f ca="1">'Rép EC 6 pér 4e'!AG10</f>
        <v/>
      </c>
      <c r="AI20" s="343" t="str">
        <f ca="1">'Rép EC 6 pér 4e'!AH10</f>
        <v/>
      </c>
      <c r="AJ20" s="343" t="str">
        <f ca="1">'Rép EC 6 pér 4e'!AI10</f>
        <v/>
      </c>
      <c r="AK20" s="343" t="str">
        <f ca="1">'Rép EC 6 pér 4e'!AJ10</f>
        <v/>
      </c>
      <c r="AL20" s="343" t="str">
        <f ca="1">'Rép EC 6 pér 4e'!AK10</f>
        <v/>
      </c>
      <c r="AM20" s="343" t="str">
        <f ca="1">'Rép EC 6 pér 4e'!AL10</f>
        <v/>
      </c>
      <c r="AN20" s="343" t="str">
        <f ca="1">'Rép EC 6 pér 4e'!AM10</f>
        <v/>
      </c>
      <c r="AO20" s="343" t="str">
        <f ca="1">'Rép EC 6 pér 4e'!AN10</f>
        <v/>
      </c>
      <c r="AP20" s="343" t="str">
        <f ca="1">'Rép EC 6 pér 4e'!AO10</f>
        <v/>
      </c>
      <c r="AQ20" s="363"/>
      <c r="AV20" s="114"/>
      <c r="AX20" s="114"/>
      <c r="AZ20" s="114"/>
      <c r="BA20" s="362"/>
      <c r="BC20" s="362"/>
      <c r="BE20" s="362"/>
      <c r="BG20" s="362"/>
    </row>
    <row r="21" spans="1:98" ht="15" customHeight="1" x14ac:dyDescent="0.25">
      <c r="A21" s="363"/>
      <c r="B21" s="368"/>
      <c r="C21" s="134"/>
      <c r="D21" s="134"/>
      <c r="E21" s="134"/>
      <c r="F21" s="134"/>
      <c r="G21" s="134"/>
      <c r="H21" s="134"/>
      <c r="I21" s="134"/>
      <c r="J21" s="509"/>
      <c r="K21" s="134"/>
      <c r="L21" s="134"/>
      <c r="M21" s="134"/>
      <c r="N21" s="134"/>
      <c r="O21" s="134"/>
      <c r="P21" s="134"/>
      <c r="Q21" s="134"/>
      <c r="R21" s="509"/>
      <c r="S21" s="134"/>
      <c r="T21" s="134"/>
      <c r="U21" s="134"/>
      <c r="V21" s="134"/>
      <c r="W21" s="134"/>
      <c r="X21" s="134"/>
      <c r="Y21" s="509"/>
      <c r="Z21" s="134"/>
      <c r="AA21" s="134"/>
      <c r="AB21" s="134"/>
      <c r="AC21" s="134"/>
      <c r="AD21" s="134"/>
      <c r="AE21" s="134"/>
      <c r="AF21" s="134"/>
      <c r="AG21" s="509"/>
      <c r="AH21" s="134"/>
      <c r="AI21" s="134"/>
      <c r="AJ21" s="134"/>
      <c r="AK21" s="134"/>
      <c r="AL21" s="134"/>
      <c r="AM21" s="134"/>
      <c r="AN21" s="134"/>
      <c r="AO21" s="134"/>
      <c r="AP21" s="134"/>
      <c r="AQ21" s="363"/>
    </row>
    <row r="22" spans="1:98" ht="15" customHeight="1" x14ac:dyDescent="0.25">
      <c r="A22" s="510" t="s">
        <v>3</v>
      </c>
      <c r="B22" s="512" t="s">
        <v>199</v>
      </c>
      <c r="C22" s="343" t="str">
        <f ca="1">'Rép EC 6 pér 3e'!B3</f>
        <v/>
      </c>
      <c r="D22" s="343" t="str">
        <f ca="1">'Rép EC 6 pér 3e'!C3</f>
        <v/>
      </c>
      <c r="E22" s="343" t="str">
        <f ca="1">'Rép EC 6 pér 3e'!D3</f>
        <v/>
      </c>
      <c r="F22" s="343" t="str">
        <f ca="1">'Rép EC 6 pér 3e'!E3</f>
        <v/>
      </c>
      <c r="G22" s="343" t="str">
        <f ca="1">'Rép EC 6 pér 3e'!F3</f>
        <v/>
      </c>
      <c r="H22" s="343" t="str">
        <f ca="1">'Rép EC 6 pér 3e'!G3</f>
        <v/>
      </c>
      <c r="I22" s="343" t="str">
        <f ca="1">'Rép EC 6 pér 3e'!H3</f>
        <v/>
      </c>
      <c r="J22" s="509"/>
      <c r="K22" s="343" t="str">
        <f ca="1">'Rép EC 6 pér 3e'!J3</f>
        <v/>
      </c>
      <c r="L22" s="343" t="str">
        <f ca="1">'Rép EC 6 pér 3e'!K3</f>
        <v/>
      </c>
      <c r="M22" s="343" t="str">
        <f ca="1">'Rép EC 6 pér 3e'!L3</f>
        <v/>
      </c>
      <c r="N22" s="343" t="str">
        <f ca="1">'Rép EC 6 pér 3e'!M3</f>
        <v/>
      </c>
      <c r="O22" s="343" t="str">
        <f ca="1">'Rép EC 6 pér 3e'!N3</f>
        <v/>
      </c>
      <c r="P22" s="343" t="str">
        <f ca="1">'Rép EC 6 pér 3e'!O3</f>
        <v/>
      </c>
      <c r="Q22" s="343" t="str">
        <f ca="1">'Rép EC 6 pér 3e'!P3</f>
        <v/>
      </c>
      <c r="R22" s="509"/>
      <c r="S22" s="343" t="str">
        <f ca="1">'Rép EC 6 pér 3e'!R3</f>
        <v/>
      </c>
      <c r="T22" s="343" t="str">
        <f ca="1">'Rép EC 6 pér 3e'!S3</f>
        <v/>
      </c>
      <c r="U22" s="343" t="str">
        <f ca="1">'Rép EC 6 pér 3e'!T3</f>
        <v/>
      </c>
      <c r="V22" s="343" t="str">
        <f ca="1">'Rép EC 6 pér 3e'!U3</f>
        <v/>
      </c>
      <c r="W22" s="343" t="str">
        <f ca="1">'Rép EC 6 pér 3e'!V3</f>
        <v/>
      </c>
      <c r="X22" s="343" t="str">
        <f ca="1">'Rép EC 6 pér 3e'!W3</f>
        <v/>
      </c>
      <c r="Y22" s="509"/>
      <c r="Z22" s="343" t="str">
        <f ca="1">'Rép EC 6 pér 3e'!Y3</f>
        <v/>
      </c>
      <c r="AA22" s="343" t="str">
        <f ca="1">'Rép EC 6 pér 3e'!Z3</f>
        <v/>
      </c>
      <c r="AB22" s="343" t="str">
        <f ca="1">'Rép EC 6 pér 3e'!AA3</f>
        <v/>
      </c>
      <c r="AC22" s="343" t="str">
        <f ca="1">'Rép EC 6 pér 3e'!AB3</f>
        <v/>
      </c>
      <c r="AD22" s="343" t="str">
        <f ca="1">'Rép EC 6 pér 3e'!AC3</f>
        <v/>
      </c>
      <c r="AE22" s="343" t="str">
        <f ca="1">'Rép EC 6 pér 3e'!AD3</f>
        <v/>
      </c>
      <c r="AF22" s="343" t="str">
        <f ca="1">'Rép EC 6 pér 3e'!AE3</f>
        <v/>
      </c>
      <c r="AG22" s="509"/>
      <c r="AH22" s="343" t="str">
        <f ca="1">'Rép EC 6 pér 3e'!AG3</f>
        <v/>
      </c>
      <c r="AI22" s="343" t="str">
        <f ca="1">'Rép EC 6 pér 3e'!AH3</f>
        <v/>
      </c>
      <c r="AJ22" s="343" t="str">
        <f ca="1">'Rép EC 6 pér 3e'!AI3</f>
        <v/>
      </c>
      <c r="AK22" s="343" t="str">
        <f ca="1">'Rép EC 6 pér 3e'!AJ3</f>
        <v/>
      </c>
      <c r="AL22" s="343" t="str">
        <f ca="1">'Rép EC 6 pér 3e'!AK3</f>
        <v/>
      </c>
      <c r="AM22" s="343" t="str">
        <f ca="1">'Rép EC 6 pér 3e'!AL3</f>
        <v/>
      </c>
      <c r="AN22" s="343" t="str">
        <f ca="1">'Rép EC 6 pér 3e'!AM3</f>
        <v/>
      </c>
      <c r="AO22" s="343" t="str">
        <f ca="1">'Rép EC 6 pér 3e'!AN3</f>
        <v/>
      </c>
      <c r="AP22" s="343" t="str">
        <f ca="1">'Rép EC 6 pér 3e'!AO3</f>
        <v/>
      </c>
      <c r="AQ22" s="363"/>
      <c r="BA22" s="362"/>
      <c r="BC22" s="362"/>
      <c r="BE22" s="362"/>
      <c r="BG22" s="362"/>
    </row>
    <row r="23" spans="1:98" ht="15" customHeight="1" x14ac:dyDescent="0.25">
      <c r="A23" s="510"/>
      <c r="B23" s="501"/>
      <c r="C23" s="343" t="str">
        <f ca="1">'Rép EC 6 pér 3e'!B4</f>
        <v/>
      </c>
      <c r="D23" s="343" t="str">
        <f ca="1">'Rép EC 6 pér 3e'!C4</f>
        <v/>
      </c>
      <c r="E23" s="343" t="str">
        <f ca="1">'Rép EC 6 pér 3e'!D4</f>
        <v/>
      </c>
      <c r="F23" s="343" t="str">
        <f ca="1">'Rép EC 6 pér 3e'!E4</f>
        <v/>
      </c>
      <c r="G23" s="343" t="str">
        <f ca="1">'Rép EC 6 pér 3e'!F4</f>
        <v/>
      </c>
      <c r="H23" s="343" t="str">
        <f ca="1">'Rép EC 6 pér 3e'!G4</f>
        <v/>
      </c>
      <c r="I23" s="343" t="str">
        <f ca="1">'Rép EC 6 pér 3e'!H4</f>
        <v/>
      </c>
      <c r="J23" s="509"/>
      <c r="K23" s="343" t="str">
        <f ca="1">'Rép EC 6 pér 3e'!J4</f>
        <v/>
      </c>
      <c r="L23" s="343" t="str">
        <f ca="1">'Rép EC 6 pér 3e'!K4</f>
        <v/>
      </c>
      <c r="M23" s="343" t="str">
        <f ca="1">'Rép EC 6 pér 3e'!L4</f>
        <v/>
      </c>
      <c r="N23" s="343" t="str">
        <f ca="1">'Rép EC 6 pér 3e'!M4</f>
        <v/>
      </c>
      <c r="O23" s="343" t="str">
        <f ca="1">'Rép EC 6 pér 3e'!N4</f>
        <v/>
      </c>
      <c r="P23" s="343" t="str">
        <f ca="1">'Rép EC 6 pér 3e'!O4</f>
        <v/>
      </c>
      <c r="Q23" s="343" t="str">
        <f ca="1">'Rép EC 6 pér 3e'!P4</f>
        <v/>
      </c>
      <c r="R23" s="509"/>
      <c r="S23" s="343" t="str">
        <f ca="1">'Rép EC 6 pér 3e'!R4</f>
        <v/>
      </c>
      <c r="T23" s="343" t="str">
        <f ca="1">'Rép EC 6 pér 3e'!S4</f>
        <v/>
      </c>
      <c r="U23" s="343" t="str">
        <f ca="1">'Rép EC 6 pér 3e'!T4</f>
        <v/>
      </c>
      <c r="V23" s="343" t="str">
        <f ca="1">'Rép EC 6 pér 3e'!U4</f>
        <v/>
      </c>
      <c r="W23" s="343" t="str">
        <f ca="1">'Rép EC 6 pér 3e'!V4</f>
        <v/>
      </c>
      <c r="X23" s="343" t="str">
        <f ca="1">'Rép EC 6 pér 3e'!W4</f>
        <v/>
      </c>
      <c r="Y23" s="509"/>
      <c r="Z23" s="343" t="str">
        <f ca="1">'Rép EC 6 pér 3e'!Y4</f>
        <v/>
      </c>
      <c r="AA23" s="343" t="str">
        <f ca="1">'Rép EC 6 pér 3e'!Z4</f>
        <v/>
      </c>
      <c r="AB23" s="343" t="str">
        <f ca="1">'Rép EC 6 pér 3e'!AA4</f>
        <v/>
      </c>
      <c r="AC23" s="343" t="str">
        <f ca="1">'Rép EC 6 pér 3e'!AB4</f>
        <v/>
      </c>
      <c r="AD23" s="343" t="str">
        <f ca="1">'Rép EC 6 pér 3e'!AC4</f>
        <v/>
      </c>
      <c r="AE23" s="343" t="str">
        <f ca="1">'Rép EC 6 pér 3e'!AD4</f>
        <v/>
      </c>
      <c r="AF23" s="343" t="str">
        <f ca="1">'Rép EC 6 pér 3e'!AE4</f>
        <v/>
      </c>
      <c r="AG23" s="509"/>
      <c r="AH23" s="343" t="str">
        <f ca="1">'Rép EC 6 pér 3e'!AG4</f>
        <v/>
      </c>
      <c r="AI23" s="343" t="str">
        <f ca="1">'Rép EC 6 pér 3e'!AH4</f>
        <v/>
      </c>
      <c r="AJ23" s="343" t="str">
        <f ca="1">'Rép EC 6 pér 3e'!AI4</f>
        <v/>
      </c>
      <c r="AK23" s="343" t="str">
        <f ca="1">'Rép EC 6 pér 3e'!AJ4</f>
        <v/>
      </c>
      <c r="AL23" s="343" t="str">
        <f ca="1">'Rép EC 6 pér 3e'!AK4</f>
        <v/>
      </c>
      <c r="AM23" s="343" t="str">
        <f ca="1">'Rép EC 6 pér 3e'!AL4</f>
        <v/>
      </c>
      <c r="AN23" s="343" t="str">
        <f ca="1">'Rép EC 6 pér 3e'!AM4</f>
        <v/>
      </c>
      <c r="AO23" s="343" t="str">
        <f ca="1">'Rép EC 6 pér 3e'!AN4</f>
        <v/>
      </c>
      <c r="AP23" s="343" t="str">
        <f ca="1">'Rép EC 6 pér 3e'!AO4</f>
        <v/>
      </c>
      <c r="AQ23" s="363"/>
      <c r="AV23" s="114"/>
      <c r="AX23" s="114"/>
      <c r="AZ23" s="114"/>
      <c r="BA23" s="362"/>
      <c r="BC23" s="362"/>
      <c r="BE23" s="362"/>
      <c r="BG23" s="362"/>
    </row>
    <row r="24" spans="1:98" ht="15" customHeight="1" x14ac:dyDescent="0.25">
      <c r="A24" s="510"/>
      <c r="B24" s="511" t="s">
        <v>200</v>
      </c>
      <c r="C24" s="343" t="str">
        <f ca="1">'Rép EC 6 pér 3e'!B5</f>
        <v/>
      </c>
      <c r="D24" s="343" t="str">
        <f ca="1">'Rép EC 6 pér 3e'!C5</f>
        <v/>
      </c>
      <c r="E24" s="343" t="str">
        <f ca="1">'Rép EC 6 pér 3e'!D5</f>
        <v/>
      </c>
      <c r="F24" s="343" t="str">
        <f ca="1">'Rép EC 6 pér 3e'!E5</f>
        <v/>
      </c>
      <c r="G24" s="343" t="str">
        <f ca="1">'Rép EC 6 pér 3e'!F5</f>
        <v/>
      </c>
      <c r="H24" s="343" t="str">
        <f ca="1">'Rép EC 6 pér 3e'!G5</f>
        <v/>
      </c>
      <c r="I24" s="343" t="str">
        <f ca="1">'Rép EC 6 pér 3e'!H5</f>
        <v/>
      </c>
      <c r="J24" s="509"/>
      <c r="K24" s="343" t="str">
        <f ca="1">'Rép EC 6 pér 3e'!J5</f>
        <v/>
      </c>
      <c r="L24" s="343" t="str">
        <f ca="1">'Rép EC 6 pér 3e'!K5</f>
        <v/>
      </c>
      <c r="M24" s="343" t="str">
        <f ca="1">'Rép EC 6 pér 3e'!L5</f>
        <v/>
      </c>
      <c r="N24" s="343" t="str">
        <f ca="1">'Rép EC 6 pér 3e'!M5</f>
        <v/>
      </c>
      <c r="O24" s="343" t="str">
        <f ca="1">'Rép EC 6 pér 3e'!N5</f>
        <v/>
      </c>
      <c r="P24" s="343" t="str">
        <f ca="1">'Rép EC 6 pér 3e'!O5</f>
        <v/>
      </c>
      <c r="Q24" s="343" t="str">
        <f ca="1">'Rép EC 6 pér 3e'!P5</f>
        <v/>
      </c>
      <c r="R24" s="509"/>
      <c r="S24" s="343" t="str">
        <f ca="1">'Rép EC 6 pér 3e'!R5</f>
        <v/>
      </c>
      <c r="T24" s="343" t="str">
        <f ca="1">'Rép EC 6 pér 3e'!S5</f>
        <v/>
      </c>
      <c r="U24" s="343" t="str">
        <f ca="1">'Rép EC 6 pér 3e'!T5</f>
        <v/>
      </c>
      <c r="V24" s="343" t="str">
        <f ca="1">'Rép EC 6 pér 3e'!U5</f>
        <v/>
      </c>
      <c r="W24" s="343" t="str">
        <f ca="1">'Rép EC 6 pér 3e'!V5</f>
        <v/>
      </c>
      <c r="X24" s="343" t="str">
        <f ca="1">'Rép EC 6 pér 3e'!W5</f>
        <v/>
      </c>
      <c r="Y24" s="509"/>
      <c r="Z24" s="343" t="str">
        <f ca="1">'Rép EC 6 pér 3e'!Y5</f>
        <v/>
      </c>
      <c r="AA24" s="343" t="str">
        <f ca="1">'Rép EC 6 pér 3e'!Z5</f>
        <v/>
      </c>
      <c r="AB24" s="343" t="str">
        <f ca="1">'Rép EC 6 pér 3e'!AA5</f>
        <v/>
      </c>
      <c r="AC24" s="343" t="str">
        <f ca="1">'Rép EC 6 pér 3e'!AB5</f>
        <v/>
      </c>
      <c r="AD24" s="343" t="str">
        <f ca="1">'Rép EC 6 pér 3e'!AC5</f>
        <v/>
      </c>
      <c r="AE24" s="343" t="str">
        <f ca="1">'Rép EC 6 pér 3e'!AD5</f>
        <v/>
      </c>
      <c r="AF24" s="343" t="str">
        <f ca="1">'Rép EC 6 pér 3e'!AE5</f>
        <v/>
      </c>
      <c r="AG24" s="509"/>
      <c r="AH24" s="343" t="str">
        <f ca="1">'Rép EC 6 pér 3e'!AG5</f>
        <v/>
      </c>
      <c r="AI24" s="343" t="str">
        <f ca="1">'Rép EC 6 pér 3e'!AH5</f>
        <v/>
      </c>
      <c r="AJ24" s="343" t="str">
        <f ca="1">'Rép EC 6 pér 3e'!AI5</f>
        <v/>
      </c>
      <c r="AK24" s="343" t="str">
        <f ca="1">'Rép EC 6 pér 3e'!AJ5</f>
        <v/>
      </c>
      <c r="AL24" s="343" t="str">
        <f ca="1">'Rép EC 6 pér 3e'!AK5</f>
        <v/>
      </c>
      <c r="AM24" s="343" t="str">
        <f ca="1">'Rép EC 6 pér 3e'!AL5</f>
        <v/>
      </c>
      <c r="AN24" s="343" t="str">
        <f ca="1">'Rép EC 6 pér 3e'!AM5</f>
        <v/>
      </c>
      <c r="AO24" s="343" t="str">
        <f ca="1">'Rép EC 6 pér 3e'!AN5</f>
        <v/>
      </c>
      <c r="AP24" s="343" t="str">
        <f ca="1">'Rép EC 6 pér 3e'!AO5</f>
        <v/>
      </c>
      <c r="AQ24" s="363"/>
    </row>
    <row r="25" spans="1:98" s="369" customFormat="1" ht="15" customHeight="1" x14ac:dyDescent="0.25">
      <c r="A25" s="510"/>
      <c r="B25" s="501"/>
      <c r="C25" s="343" t="str">
        <f ca="1">'Rép EC 6 pér 3e'!B6</f>
        <v/>
      </c>
      <c r="D25" s="343" t="str">
        <f ca="1">'Rép EC 6 pér 3e'!C6</f>
        <v/>
      </c>
      <c r="E25" s="343" t="str">
        <f ca="1">'Rép EC 6 pér 3e'!D6</f>
        <v/>
      </c>
      <c r="F25" s="343" t="str">
        <f ca="1">'Rép EC 6 pér 3e'!E6</f>
        <v/>
      </c>
      <c r="G25" s="343" t="str">
        <f ca="1">'Rép EC 6 pér 3e'!F6</f>
        <v/>
      </c>
      <c r="H25" s="343" t="str">
        <f ca="1">'Rép EC 6 pér 3e'!G6</f>
        <v/>
      </c>
      <c r="I25" s="343" t="str">
        <f ca="1">'Rép EC 6 pér 3e'!H6</f>
        <v/>
      </c>
      <c r="J25" s="509"/>
      <c r="K25" s="343" t="str">
        <f ca="1">'Rép EC 6 pér 3e'!J6</f>
        <v/>
      </c>
      <c r="L25" s="343" t="str">
        <f ca="1">'Rép EC 6 pér 3e'!K6</f>
        <v/>
      </c>
      <c r="M25" s="343" t="str">
        <f ca="1">'Rép EC 6 pér 3e'!L6</f>
        <v/>
      </c>
      <c r="N25" s="343" t="str">
        <f ca="1">'Rép EC 6 pér 3e'!M6</f>
        <v/>
      </c>
      <c r="O25" s="343" t="str">
        <f ca="1">'Rép EC 6 pér 3e'!N6</f>
        <v/>
      </c>
      <c r="P25" s="343" t="str">
        <f ca="1">'Rép EC 6 pér 3e'!O6</f>
        <v/>
      </c>
      <c r="Q25" s="343" t="str">
        <f ca="1">'Rép EC 6 pér 3e'!P6</f>
        <v/>
      </c>
      <c r="R25" s="509"/>
      <c r="S25" s="343" t="str">
        <f ca="1">'Rép EC 6 pér 3e'!R6</f>
        <v/>
      </c>
      <c r="T25" s="343" t="str">
        <f ca="1">'Rép EC 6 pér 3e'!S6</f>
        <v/>
      </c>
      <c r="U25" s="343" t="str">
        <f ca="1">'Rép EC 6 pér 3e'!T6</f>
        <v/>
      </c>
      <c r="V25" s="343" t="str">
        <f ca="1">'Rép EC 6 pér 3e'!U6</f>
        <v/>
      </c>
      <c r="W25" s="343" t="str">
        <f ca="1">'Rép EC 6 pér 3e'!V6</f>
        <v/>
      </c>
      <c r="X25" s="343" t="str">
        <f ca="1">'Rép EC 6 pér 3e'!W6</f>
        <v/>
      </c>
      <c r="Y25" s="509"/>
      <c r="Z25" s="343" t="str">
        <f ca="1">'Rép EC 6 pér 3e'!Y6</f>
        <v/>
      </c>
      <c r="AA25" s="343" t="str">
        <f ca="1">'Rép EC 6 pér 3e'!Z6</f>
        <v/>
      </c>
      <c r="AB25" s="343" t="str">
        <f ca="1">'Rép EC 6 pér 3e'!AA6</f>
        <v/>
      </c>
      <c r="AC25" s="343" t="str">
        <f ca="1">'Rép EC 6 pér 3e'!AB6</f>
        <v/>
      </c>
      <c r="AD25" s="343" t="str">
        <f ca="1">'Rép EC 6 pér 3e'!AC6</f>
        <v/>
      </c>
      <c r="AE25" s="343" t="str">
        <f ca="1">'Rép EC 6 pér 3e'!AD6</f>
        <v/>
      </c>
      <c r="AF25" s="343" t="str">
        <f ca="1">'Rép EC 6 pér 3e'!AE6</f>
        <v/>
      </c>
      <c r="AG25" s="509"/>
      <c r="AH25" s="343" t="str">
        <f ca="1">'Rép EC 6 pér 3e'!AG6</f>
        <v/>
      </c>
      <c r="AI25" s="343" t="str">
        <f ca="1">'Rép EC 6 pér 3e'!AH6</f>
        <v/>
      </c>
      <c r="AJ25" s="343" t="str">
        <f ca="1">'Rép EC 6 pér 3e'!AI6</f>
        <v/>
      </c>
      <c r="AK25" s="343" t="str">
        <f ca="1">'Rép EC 6 pér 3e'!AJ6</f>
        <v/>
      </c>
      <c r="AL25" s="343" t="str">
        <f ca="1">'Rép EC 6 pér 3e'!AK6</f>
        <v/>
      </c>
      <c r="AM25" s="343" t="str">
        <f ca="1">'Rép EC 6 pér 3e'!AL6</f>
        <v/>
      </c>
      <c r="AN25" s="343" t="str">
        <f ca="1">'Rép EC 6 pér 3e'!AM6</f>
        <v/>
      </c>
      <c r="AO25" s="343" t="str">
        <f ca="1">'Rép EC 6 pér 3e'!AN6</f>
        <v/>
      </c>
      <c r="AP25" s="343" t="str">
        <f ca="1">'Rép EC 6 pér 3e'!AO6</f>
        <v/>
      </c>
      <c r="AQ25" s="363"/>
      <c r="AU25" s="370"/>
      <c r="AV25" s="362"/>
      <c r="AW25" s="362"/>
      <c r="AX25" s="370"/>
      <c r="AY25" s="370"/>
      <c r="AZ25" s="370"/>
      <c r="BJ25" s="370"/>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row>
    <row r="26" spans="1:98" ht="15" customHeight="1" x14ac:dyDescent="0.25">
      <c r="A26" s="510"/>
      <c r="B26" s="511" t="s">
        <v>201</v>
      </c>
      <c r="C26" s="343" t="str">
        <f ca="1">'Rép EC 6 pér 3e'!B7</f>
        <v/>
      </c>
      <c r="D26" s="343" t="str">
        <f ca="1">'Rép EC 6 pér 3e'!C7</f>
        <v/>
      </c>
      <c r="E26" s="343" t="str">
        <f ca="1">'Rép EC 6 pér 3e'!D7</f>
        <v/>
      </c>
      <c r="F26" s="343" t="str">
        <f ca="1">'Rép EC 6 pér 3e'!E7</f>
        <v/>
      </c>
      <c r="G26" s="343" t="str">
        <f ca="1">'Rép EC 6 pér 3e'!F7</f>
        <v/>
      </c>
      <c r="H26" s="343" t="str">
        <f ca="1">'Rép EC 6 pér 3e'!G7</f>
        <v/>
      </c>
      <c r="I26" s="343" t="str">
        <f ca="1">'Rép EC 6 pér 3e'!H7</f>
        <v/>
      </c>
      <c r="J26" s="509"/>
      <c r="K26" s="343" t="str">
        <f ca="1">'Rép EC 6 pér 3e'!J7</f>
        <v/>
      </c>
      <c r="L26" s="343" t="str">
        <f ca="1">'Rép EC 6 pér 3e'!K7</f>
        <v/>
      </c>
      <c r="M26" s="343" t="str">
        <f ca="1">'Rép EC 6 pér 3e'!L7</f>
        <v/>
      </c>
      <c r="N26" s="343" t="str">
        <f ca="1">'Rép EC 6 pér 3e'!M7</f>
        <v/>
      </c>
      <c r="O26" s="343" t="str">
        <f ca="1">'Rép EC 6 pér 3e'!N7</f>
        <v/>
      </c>
      <c r="P26" s="343" t="str">
        <f ca="1">'Rép EC 6 pér 3e'!O7</f>
        <v/>
      </c>
      <c r="Q26" s="343" t="str">
        <f ca="1">'Rép EC 6 pér 3e'!P7</f>
        <v/>
      </c>
      <c r="R26" s="509"/>
      <c r="S26" s="343" t="str">
        <f ca="1">'Rép EC 6 pér 3e'!R7</f>
        <v/>
      </c>
      <c r="T26" s="343" t="str">
        <f ca="1">'Rép EC 6 pér 3e'!S7</f>
        <v/>
      </c>
      <c r="U26" s="343" t="str">
        <f ca="1">'Rép EC 6 pér 3e'!T7</f>
        <v/>
      </c>
      <c r="V26" s="343" t="str">
        <f ca="1">'Rép EC 6 pér 3e'!U7</f>
        <v/>
      </c>
      <c r="W26" s="343" t="str">
        <f ca="1">'Rép EC 6 pér 3e'!V7</f>
        <v/>
      </c>
      <c r="X26" s="343" t="str">
        <f ca="1">'Rép EC 6 pér 3e'!W7</f>
        <v/>
      </c>
      <c r="Y26" s="509"/>
      <c r="Z26" s="343" t="str">
        <f ca="1">'Rép EC 6 pér 3e'!Y7</f>
        <v/>
      </c>
      <c r="AA26" s="343" t="str">
        <f ca="1">'Rép EC 6 pér 3e'!Z7</f>
        <v/>
      </c>
      <c r="AB26" s="343" t="str">
        <f ca="1">'Rép EC 6 pér 3e'!AA7</f>
        <v/>
      </c>
      <c r="AC26" s="343" t="str">
        <f ca="1">'Rép EC 6 pér 3e'!AB7</f>
        <v/>
      </c>
      <c r="AD26" s="343" t="str">
        <f ca="1">'Rép EC 6 pér 3e'!AC7</f>
        <v/>
      </c>
      <c r="AE26" s="343" t="str">
        <f ca="1">'Rép EC 6 pér 3e'!AD7</f>
        <v/>
      </c>
      <c r="AF26" s="343" t="str">
        <f ca="1">'Rép EC 6 pér 3e'!AE7</f>
        <v/>
      </c>
      <c r="AG26" s="509"/>
      <c r="AH26" s="343" t="str">
        <f ca="1">'Rép EC 6 pér 3e'!AG7</f>
        <v/>
      </c>
      <c r="AI26" s="343" t="str">
        <f ca="1">'Rép EC 6 pér 3e'!AH7</f>
        <v/>
      </c>
      <c r="AJ26" s="343" t="str">
        <f ca="1">'Rép EC 6 pér 3e'!AI7</f>
        <v/>
      </c>
      <c r="AK26" s="343" t="str">
        <f ca="1">'Rép EC 6 pér 3e'!AJ7</f>
        <v/>
      </c>
      <c r="AL26" s="343" t="str">
        <f ca="1">'Rép EC 6 pér 3e'!AK7</f>
        <v/>
      </c>
      <c r="AM26" s="343" t="str">
        <f ca="1">'Rép EC 6 pér 3e'!AL7</f>
        <v/>
      </c>
      <c r="AN26" s="343" t="str">
        <f ca="1">'Rép EC 6 pér 3e'!AM7</f>
        <v/>
      </c>
      <c r="AO26" s="343" t="str">
        <f ca="1">'Rép EC 6 pér 3e'!AN7</f>
        <v/>
      </c>
      <c r="AP26" s="343" t="str">
        <f ca="1">'Rép EC 6 pér 3e'!AO7</f>
        <v/>
      </c>
      <c r="AQ26" s="363"/>
    </row>
    <row r="27" spans="1:98" ht="15" customHeight="1" x14ac:dyDescent="0.25">
      <c r="A27" s="510"/>
      <c r="B27" s="501"/>
      <c r="C27" s="343" t="str">
        <f ca="1">'Rép EC 6 pér 3e'!B8</f>
        <v/>
      </c>
      <c r="D27" s="343" t="str">
        <f ca="1">'Rép EC 6 pér 3e'!C8</f>
        <v/>
      </c>
      <c r="E27" s="343" t="str">
        <f ca="1">'Rép EC 6 pér 3e'!D8</f>
        <v/>
      </c>
      <c r="F27" s="343" t="str">
        <f ca="1">'Rép EC 6 pér 3e'!E8</f>
        <v/>
      </c>
      <c r="G27" s="343" t="str">
        <f ca="1">'Rép EC 6 pér 3e'!F8</f>
        <v/>
      </c>
      <c r="H27" s="343" t="str">
        <f ca="1">'Rép EC 6 pér 3e'!G8</f>
        <v/>
      </c>
      <c r="I27" s="343" t="str">
        <f ca="1">'Rép EC 6 pér 3e'!H8</f>
        <v/>
      </c>
      <c r="J27" s="509"/>
      <c r="K27" s="343" t="str">
        <f ca="1">'Rép EC 6 pér 3e'!J8</f>
        <v/>
      </c>
      <c r="L27" s="343" t="str">
        <f ca="1">'Rép EC 6 pér 3e'!K8</f>
        <v/>
      </c>
      <c r="M27" s="343" t="str">
        <f ca="1">'Rép EC 6 pér 3e'!L8</f>
        <v/>
      </c>
      <c r="N27" s="343" t="str">
        <f ca="1">'Rép EC 6 pér 3e'!M8</f>
        <v/>
      </c>
      <c r="O27" s="343" t="str">
        <f ca="1">'Rép EC 6 pér 3e'!N8</f>
        <v/>
      </c>
      <c r="P27" s="343" t="str">
        <f ca="1">'Rép EC 6 pér 3e'!O8</f>
        <v/>
      </c>
      <c r="Q27" s="343" t="str">
        <f ca="1">'Rép EC 6 pér 3e'!P8</f>
        <v/>
      </c>
      <c r="R27" s="509"/>
      <c r="S27" s="343" t="str">
        <f ca="1">'Rép EC 6 pér 3e'!R8</f>
        <v/>
      </c>
      <c r="T27" s="343" t="str">
        <f ca="1">'Rép EC 6 pér 3e'!S8</f>
        <v/>
      </c>
      <c r="U27" s="343" t="str">
        <f ca="1">'Rép EC 6 pér 3e'!T8</f>
        <v/>
      </c>
      <c r="V27" s="343" t="str">
        <f ca="1">'Rép EC 6 pér 3e'!U8</f>
        <v/>
      </c>
      <c r="W27" s="343" t="str">
        <f ca="1">'Rép EC 6 pér 3e'!V8</f>
        <v/>
      </c>
      <c r="X27" s="343" t="str">
        <f ca="1">'Rép EC 6 pér 3e'!W8</f>
        <v/>
      </c>
      <c r="Y27" s="509"/>
      <c r="Z27" s="343" t="str">
        <f ca="1">'Rép EC 6 pér 3e'!Y8</f>
        <v/>
      </c>
      <c r="AA27" s="343" t="str">
        <f ca="1">'Rép EC 6 pér 3e'!Z8</f>
        <v/>
      </c>
      <c r="AB27" s="343" t="str">
        <f ca="1">'Rép EC 6 pér 3e'!AA8</f>
        <v/>
      </c>
      <c r="AC27" s="343" t="str">
        <f ca="1">'Rép EC 6 pér 3e'!AB8</f>
        <v/>
      </c>
      <c r="AD27" s="343" t="str">
        <f ca="1">'Rép EC 6 pér 3e'!AC8</f>
        <v/>
      </c>
      <c r="AE27" s="343" t="str">
        <f ca="1">'Rép EC 6 pér 3e'!AD8</f>
        <v/>
      </c>
      <c r="AF27" s="343" t="str">
        <f ca="1">'Rép EC 6 pér 3e'!AE8</f>
        <v/>
      </c>
      <c r="AG27" s="509"/>
      <c r="AH27" s="343" t="str">
        <f ca="1">'Rép EC 6 pér 3e'!AG8</f>
        <v/>
      </c>
      <c r="AI27" s="343" t="str">
        <f ca="1">'Rép EC 6 pér 3e'!AH8</f>
        <v/>
      </c>
      <c r="AJ27" s="343" t="str">
        <f ca="1">'Rép EC 6 pér 3e'!AI8</f>
        <v/>
      </c>
      <c r="AK27" s="343" t="str">
        <f ca="1">'Rép EC 6 pér 3e'!AJ8</f>
        <v/>
      </c>
      <c r="AL27" s="343" t="str">
        <f ca="1">'Rép EC 6 pér 3e'!AK8</f>
        <v/>
      </c>
      <c r="AM27" s="343" t="str">
        <f ca="1">'Rép EC 6 pér 3e'!AL8</f>
        <v/>
      </c>
      <c r="AN27" s="343" t="str">
        <f ca="1">'Rép EC 6 pér 3e'!AM8</f>
        <v/>
      </c>
      <c r="AO27" s="343" t="str">
        <f ca="1">'Rép EC 6 pér 3e'!AN8</f>
        <v/>
      </c>
      <c r="AP27" s="343" t="str">
        <f ca="1">'Rép EC 6 pér 3e'!AO8</f>
        <v/>
      </c>
      <c r="AQ27" s="363"/>
    </row>
    <row r="28" spans="1:98" ht="15" customHeight="1" x14ac:dyDescent="0.25">
      <c r="A28" s="510"/>
      <c r="B28" s="511" t="s">
        <v>202</v>
      </c>
      <c r="C28" s="343" t="str">
        <f ca="1">'Rép EC 6 pér 3e'!B9</f>
        <v/>
      </c>
      <c r="D28" s="343" t="str">
        <f ca="1">'Rép EC 6 pér 3e'!C9</f>
        <v/>
      </c>
      <c r="E28" s="343" t="str">
        <f ca="1">'Rép EC 6 pér 3e'!D9</f>
        <v/>
      </c>
      <c r="F28" s="343" t="str">
        <f ca="1">'Rép EC 6 pér 3e'!E9</f>
        <v/>
      </c>
      <c r="G28" s="343" t="str">
        <f ca="1">'Rép EC 6 pér 3e'!F9</f>
        <v/>
      </c>
      <c r="H28" s="343" t="str">
        <f ca="1">'Rép EC 6 pér 3e'!G9</f>
        <v/>
      </c>
      <c r="I28" s="343" t="str">
        <f ca="1">'Rép EC 6 pér 3e'!H9</f>
        <v/>
      </c>
      <c r="J28" s="509"/>
      <c r="K28" s="343" t="str">
        <f ca="1">'Rép EC 6 pér 3e'!J9</f>
        <v/>
      </c>
      <c r="L28" s="343" t="str">
        <f ca="1">'Rép EC 6 pér 3e'!K9</f>
        <v/>
      </c>
      <c r="M28" s="343" t="str">
        <f ca="1">'Rép EC 6 pér 3e'!L9</f>
        <v/>
      </c>
      <c r="N28" s="343" t="str">
        <f ca="1">'Rép EC 6 pér 3e'!M9</f>
        <v/>
      </c>
      <c r="O28" s="343" t="str">
        <f ca="1">'Rép EC 6 pér 3e'!N9</f>
        <v/>
      </c>
      <c r="P28" s="343" t="str">
        <f ca="1">'Rép EC 6 pér 3e'!O9</f>
        <v/>
      </c>
      <c r="Q28" s="343" t="str">
        <f ca="1">'Rép EC 6 pér 3e'!P9</f>
        <v/>
      </c>
      <c r="R28" s="509"/>
      <c r="S28" s="343" t="str">
        <f ca="1">'Rép EC 6 pér 3e'!R9</f>
        <v/>
      </c>
      <c r="T28" s="343" t="str">
        <f ca="1">'Rép EC 6 pér 3e'!S9</f>
        <v/>
      </c>
      <c r="U28" s="343" t="str">
        <f ca="1">'Rép EC 6 pér 3e'!T9</f>
        <v/>
      </c>
      <c r="V28" s="343" t="str">
        <f ca="1">'Rép EC 6 pér 3e'!U9</f>
        <v/>
      </c>
      <c r="W28" s="343" t="str">
        <f ca="1">'Rép EC 6 pér 3e'!V9</f>
        <v/>
      </c>
      <c r="X28" s="343" t="str">
        <f ca="1">'Rép EC 6 pér 3e'!W9</f>
        <v/>
      </c>
      <c r="Y28" s="509"/>
      <c r="Z28" s="343" t="str">
        <f ca="1">'Rép EC 6 pér 3e'!Y9</f>
        <v/>
      </c>
      <c r="AA28" s="343" t="str">
        <f ca="1">'Rép EC 6 pér 3e'!Z9</f>
        <v/>
      </c>
      <c r="AB28" s="343" t="str">
        <f ca="1">'Rép EC 6 pér 3e'!AA9</f>
        <v/>
      </c>
      <c r="AC28" s="343" t="str">
        <f ca="1">'Rép EC 6 pér 3e'!AB9</f>
        <v/>
      </c>
      <c r="AD28" s="343" t="str">
        <f ca="1">'Rép EC 6 pér 3e'!AC9</f>
        <v/>
      </c>
      <c r="AE28" s="343" t="str">
        <f ca="1">'Rép EC 6 pér 3e'!AD9</f>
        <v/>
      </c>
      <c r="AF28" s="343" t="str">
        <f ca="1">'Rép EC 6 pér 3e'!AE9</f>
        <v/>
      </c>
      <c r="AG28" s="509"/>
      <c r="AH28" s="343" t="str">
        <f ca="1">'Rép EC 6 pér 3e'!AG9</f>
        <v/>
      </c>
      <c r="AI28" s="343" t="str">
        <f ca="1">'Rép EC 6 pér 3e'!AH9</f>
        <v/>
      </c>
      <c r="AJ28" s="343" t="str">
        <f ca="1">'Rép EC 6 pér 3e'!AI9</f>
        <v/>
      </c>
      <c r="AK28" s="343" t="str">
        <f ca="1">'Rép EC 6 pér 3e'!AJ9</f>
        <v/>
      </c>
      <c r="AL28" s="343" t="str">
        <f ca="1">'Rép EC 6 pér 3e'!AK9</f>
        <v/>
      </c>
      <c r="AM28" s="343" t="str">
        <f ca="1">'Rép EC 6 pér 3e'!AL9</f>
        <v/>
      </c>
      <c r="AN28" s="343" t="str">
        <f ca="1">'Rép EC 6 pér 3e'!AM9</f>
        <v/>
      </c>
      <c r="AO28" s="343" t="str">
        <f ca="1">'Rép EC 6 pér 3e'!AN9</f>
        <v/>
      </c>
      <c r="AP28" s="343" t="str">
        <f ca="1">'Rép EC 6 pér 3e'!AO9</f>
        <v/>
      </c>
      <c r="AQ28" s="363"/>
    </row>
    <row r="29" spans="1:98" ht="15" customHeight="1" x14ac:dyDescent="0.25">
      <c r="A29" s="510"/>
      <c r="B29" s="512"/>
      <c r="C29" s="343" t="str">
        <f ca="1">'Rép EC 6 pér 3e'!B10</f>
        <v/>
      </c>
      <c r="D29" s="343" t="str">
        <f ca="1">'Rép EC 6 pér 3e'!C10</f>
        <v/>
      </c>
      <c r="E29" s="343" t="str">
        <f ca="1">'Rép EC 6 pér 3e'!D10</f>
        <v/>
      </c>
      <c r="F29" s="343" t="str">
        <f ca="1">'Rép EC 6 pér 3e'!E10</f>
        <v/>
      </c>
      <c r="G29" s="343" t="str">
        <f ca="1">'Rép EC 6 pér 3e'!F10</f>
        <v/>
      </c>
      <c r="H29" s="343" t="str">
        <f ca="1">'Rép EC 6 pér 3e'!G10</f>
        <v/>
      </c>
      <c r="I29" s="343" t="str">
        <f ca="1">'Rép EC 6 pér 3e'!H10</f>
        <v/>
      </c>
      <c r="J29" s="509"/>
      <c r="K29" s="343" t="str">
        <f ca="1">'Rép EC 6 pér 3e'!J10</f>
        <v/>
      </c>
      <c r="L29" s="343" t="str">
        <f ca="1">'Rép EC 6 pér 3e'!K10</f>
        <v/>
      </c>
      <c r="M29" s="343" t="str">
        <f ca="1">'Rép EC 6 pér 3e'!L10</f>
        <v/>
      </c>
      <c r="N29" s="343" t="str">
        <f ca="1">'Rép EC 6 pér 3e'!M10</f>
        <v/>
      </c>
      <c r="O29" s="343" t="str">
        <f ca="1">'Rép EC 6 pér 3e'!N10</f>
        <v/>
      </c>
      <c r="P29" s="343" t="str">
        <f ca="1">'Rép EC 6 pér 3e'!O10</f>
        <v/>
      </c>
      <c r="Q29" s="343" t="str">
        <f ca="1">'Rép EC 6 pér 3e'!P10</f>
        <v/>
      </c>
      <c r="R29" s="509"/>
      <c r="S29" s="343" t="str">
        <f ca="1">'Rép EC 6 pér 3e'!R10</f>
        <v/>
      </c>
      <c r="T29" s="343" t="str">
        <f ca="1">'Rép EC 6 pér 3e'!S10</f>
        <v/>
      </c>
      <c r="U29" s="343" t="str">
        <f ca="1">'Rép EC 6 pér 3e'!T10</f>
        <v/>
      </c>
      <c r="V29" s="343" t="str">
        <f ca="1">'Rép EC 6 pér 3e'!U10</f>
        <v/>
      </c>
      <c r="W29" s="343" t="str">
        <f ca="1">'Rép EC 6 pér 3e'!V10</f>
        <v/>
      </c>
      <c r="X29" s="343" t="str">
        <f ca="1">'Rép EC 6 pér 3e'!W10</f>
        <v/>
      </c>
      <c r="Y29" s="509"/>
      <c r="Z29" s="343" t="str">
        <f ca="1">'Rép EC 6 pér 3e'!Y10</f>
        <v/>
      </c>
      <c r="AA29" s="343" t="str">
        <f ca="1">'Rép EC 6 pér 3e'!Z10</f>
        <v/>
      </c>
      <c r="AB29" s="343" t="str">
        <f ca="1">'Rép EC 6 pér 3e'!AA10</f>
        <v/>
      </c>
      <c r="AC29" s="343" t="str">
        <f ca="1">'Rép EC 6 pér 3e'!AB10</f>
        <v/>
      </c>
      <c r="AD29" s="343" t="str">
        <f ca="1">'Rép EC 6 pér 3e'!AC10</f>
        <v/>
      </c>
      <c r="AE29" s="343" t="str">
        <f ca="1">'Rép EC 6 pér 3e'!AD10</f>
        <v/>
      </c>
      <c r="AF29" s="343" t="str">
        <f ca="1">'Rép EC 6 pér 3e'!AE10</f>
        <v/>
      </c>
      <c r="AG29" s="509"/>
      <c r="AH29" s="343" t="str">
        <f ca="1">'Rép EC 6 pér 3e'!AG10</f>
        <v/>
      </c>
      <c r="AI29" s="343" t="str">
        <f ca="1">'Rép EC 6 pér 3e'!AH10</f>
        <v/>
      </c>
      <c r="AJ29" s="343" t="str">
        <f ca="1">'Rép EC 6 pér 3e'!AI10</f>
        <v/>
      </c>
      <c r="AK29" s="343" t="str">
        <f ca="1">'Rép EC 6 pér 3e'!AJ10</f>
        <v/>
      </c>
      <c r="AL29" s="343" t="str">
        <f ca="1">'Rép EC 6 pér 3e'!AK10</f>
        <v/>
      </c>
      <c r="AM29" s="343" t="str">
        <f ca="1">'Rép EC 6 pér 3e'!AL10</f>
        <v/>
      </c>
      <c r="AN29" s="343" t="str">
        <f ca="1">'Rép EC 6 pér 3e'!AM10</f>
        <v/>
      </c>
      <c r="AO29" s="343" t="str">
        <f ca="1">'Rép EC 6 pér 3e'!AN10</f>
        <v/>
      </c>
      <c r="AP29" s="343" t="str">
        <f ca="1">'Rép EC 6 pér 3e'!AO10</f>
        <v/>
      </c>
      <c r="AQ29" s="363"/>
    </row>
    <row r="30" spans="1:98" ht="15" customHeight="1" x14ac:dyDescent="0.25">
      <c r="A30" s="363"/>
      <c r="B30" s="364"/>
      <c r="C30" s="365"/>
      <c r="D30" s="371"/>
      <c r="E30" s="371"/>
      <c r="F30" s="371"/>
      <c r="G30" s="371"/>
      <c r="H30" s="371"/>
      <c r="I30" s="371"/>
      <c r="J30" s="371"/>
      <c r="K30" s="371"/>
      <c r="L30" s="371"/>
      <c r="M30" s="371"/>
      <c r="N30" s="371"/>
      <c r="O30" s="371"/>
      <c r="P30" s="371"/>
      <c r="Q30" s="372"/>
      <c r="R30" s="372"/>
      <c r="S30" s="372"/>
      <c r="T30" s="372"/>
      <c r="U30" s="372"/>
      <c r="V30" s="371"/>
      <c r="W30" s="371"/>
      <c r="X30" s="371"/>
      <c r="Y30" s="371"/>
      <c r="Z30" s="371"/>
      <c r="AA30" s="371"/>
      <c r="AB30" s="371"/>
      <c r="AC30" s="371"/>
      <c r="AD30" s="371"/>
      <c r="AE30" s="371"/>
      <c r="AF30" s="371"/>
      <c r="AG30" s="371"/>
      <c r="AH30" s="363"/>
      <c r="AI30" s="363"/>
      <c r="AJ30" s="363"/>
      <c r="AK30" s="363"/>
      <c r="AL30" s="363"/>
      <c r="AM30" s="363"/>
      <c r="AN30" s="363"/>
      <c r="AO30" s="363"/>
      <c r="AP30" s="363"/>
      <c r="AQ30" s="363"/>
    </row>
    <row r="31" spans="1:98" ht="27.75" customHeight="1" x14ac:dyDescent="0.2">
      <c r="B31" s="373"/>
      <c r="C31" s="374"/>
      <c r="D31" s="374"/>
      <c r="E31" s="374"/>
      <c r="F31" s="375"/>
      <c r="G31" s="375"/>
      <c r="H31" s="374"/>
      <c r="I31" s="374"/>
      <c r="J31" s="374"/>
      <c r="K31" s="375"/>
      <c r="L31" s="376" t="s">
        <v>288</v>
      </c>
      <c r="M31" s="376" t="s">
        <v>31</v>
      </c>
      <c r="N31" s="377" t="s">
        <v>289</v>
      </c>
      <c r="O31" s="376"/>
      <c r="P31" s="376"/>
      <c r="Q31" s="376"/>
      <c r="R31" s="376"/>
      <c r="S31" s="376"/>
      <c r="T31" s="376"/>
      <c r="U31" s="376"/>
      <c r="V31" s="376"/>
      <c r="W31" s="376"/>
      <c r="X31" s="376"/>
      <c r="Y31" s="376"/>
      <c r="Z31" s="376" t="s">
        <v>288</v>
      </c>
      <c r="AA31" s="376" t="s">
        <v>31</v>
      </c>
      <c r="AB31" s="377" t="s">
        <v>289</v>
      </c>
      <c r="AC31" s="376"/>
      <c r="AD31" s="376"/>
      <c r="AE31" s="376"/>
      <c r="AF31" s="376"/>
      <c r="AG31" s="378"/>
      <c r="AH31" s="262"/>
      <c r="AI31" s="262"/>
      <c r="AJ31" s="262"/>
      <c r="AK31" s="262"/>
      <c r="AL31" s="262"/>
      <c r="AM31" s="262"/>
      <c r="AN31" s="376" t="s">
        <v>288</v>
      </c>
      <c r="AO31" s="376" t="s">
        <v>31</v>
      </c>
      <c r="AP31" s="377" t="s">
        <v>289</v>
      </c>
    </row>
    <row r="32" spans="1:98" ht="15" customHeight="1" x14ac:dyDescent="0.25">
      <c r="B32" s="513" t="s">
        <v>65</v>
      </c>
      <c r="C32" s="513"/>
      <c r="D32" s="513"/>
      <c r="E32" s="513"/>
      <c r="F32" s="513"/>
      <c r="G32" s="513"/>
      <c r="H32" s="513"/>
      <c r="I32" s="513"/>
      <c r="J32" s="513"/>
      <c r="K32" s="513"/>
      <c r="L32" s="513"/>
      <c r="M32" s="513"/>
      <c r="N32" s="513"/>
      <c r="P32" s="514" t="s">
        <v>69</v>
      </c>
      <c r="Q32" s="514"/>
      <c r="R32" s="514"/>
      <c r="S32" s="514"/>
      <c r="T32" s="514"/>
      <c r="U32" s="514"/>
      <c r="V32" s="514"/>
      <c r="W32" s="514"/>
      <c r="X32" s="514"/>
      <c r="Y32" s="514"/>
      <c r="Z32" s="379" t="s">
        <v>290</v>
      </c>
      <c r="AA32" s="379" t="s">
        <v>291</v>
      </c>
      <c r="AB32" s="380" t="s">
        <v>292</v>
      </c>
      <c r="AD32" s="515" t="s">
        <v>94</v>
      </c>
      <c r="AE32" s="515"/>
      <c r="AF32" s="515"/>
      <c r="AG32" s="515"/>
      <c r="AH32" s="515"/>
      <c r="AI32" s="515"/>
      <c r="AJ32" s="515"/>
      <c r="AK32" s="515"/>
      <c r="AL32" s="515"/>
      <c r="AM32" s="515"/>
      <c r="AN32" s="379" t="s">
        <v>293</v>
      </c>
      <c r="AO32" s="379" t="s">
        <v>294</v>
      </c>
      <c r="AP32" s="380" t="s">
        <v>295</v>
      </c>
    </row>
    <row r="33" spans="2:42" ht="15" customHeight="1" x14ac:dyDescent="0.25">
      <c r="B33" s="516" t="s">
        <v>71</v>
      </c>
      <c r="C33" s="516"/>
      <c r="D33" s="516"/>
      <c r="E33" s="516"/>
      <c r="F33" s="516"/>
      <c r="G33" s="516"/>
      <c r="H33" s="516"/>
      <c r="I33" s="516"/>
      <c r="J33" s="516"/>
      <c r="K33" s="516"/>
      <c r="L33" s="379" t="s">
        <v>296</v>
      </c>
      <c r="M33" s="379" t="s">
        <v>297</v>
      </c>
      <c r="N33" s="380" t="s">
        <v>298</v>
      </c>
      <c r="P33" s="517" t="s">
        <v>323</v>
      </c>
      <c r="Q33" s="517"/>
      <c r="R33" s="517"/>
      <c r="S33" s="517"/>
      <c r="T33" s="517"/>
      <c r="U33" s="517"/>
      <c r="V33" s="517"/>
      <c r="W33" s="517"/>
      <c r="X33" s="517"/>
      <c r="Y33" s="517"/>
      <c r="Z33" s="379" t="s">
        <v>299</v>
      </c>
      <c r="AA33" s="379" t="s">
        <v>300</v>
      </c>
      <c r="AB33" s="380" t="s">
        <v>301</v>
      </c>
      <c r="AD33" s="518" t="s">
        <v>67</v>
      </c>
      <c r="AE33" s="518"/>
      <c r="AF33" s="518"/>
      <c r="AG33" s="518"/>
      <c r="AH33" s="518"/>
      <c r="AI33" s="518"/>
      <c r="AJ33" s="518"/>
      <c r="AK33" s="518"/>
      <c r="AL33" s="518"/>
      <c r="AM33" s="518"/>
      <c r="AN33" s="379" t="s">
        <v>302</v>
      </c>
      <c r="AO33" s="379" t="s">
        <v>303</v>
      </c>
      <c r="AP33" s="380" t="s">
        <v>304</v>
      </c>
    </row>
    <row r="34" spans="2:42" ht="15" customHeight="1" x14ac:dyDescent="0.25">
      <c r="B34" s="519" t="s">
        <v>70</v>
      </c>
      <c r="C34" s="519"/>
      <c r="D34" s="519"/>
      <c r="E34" s="519"/>
      <c r="F34" s="519"/>
      <c r="G34" s="519"/>
      <c r="H34" s="519"/>
      <c r="I34" s="519"/>
      <c r="J34" s="519"/>
      <c r="K34" s="519"/>
      <c r="L34" s="379" t="s">
        <v>305</v>
      </c>
      <c r="M34" s="379" t="s">
        <v>306</v>
      </c>
      <c r="N34" s="380" t="s">
        <v>307</v>
      </c>
      <c r="P34" s="520" t="s">
        <v>68</v>
      </c>
      <c r="Q34" s="520"/>
      <c r="R34" s="520"/>
      <c r="S34" s="520"/>
      <c r="T34" s="520"/>
      <c r="U34" s="520"/>
      <c r="V34" s="520"/>
      <c r="W34" s="520"/>
      <c r="X34" s="520"/>
      <c r="Y34" s="520"/>
      <c r="Z34" s="379" t="s">
        <v>308</v>
      </c>
      <c r="AA34" s="379" t="s">
        <v>309</v>
      </c>
      <c r="AB34" s="380" t="s">
        <v>310</v>
      </c>
      <c r="AD34" s="521" t="s">
        <v>66</v>
      </c>
      <c r="AE34" s="521"/>
      <c r="AF34" s="521"/>
      <c r="AG34" s="521"/>
      <c r="AH34" s="521"/>
      <c r="AI34" s="521"/>
      <c r="AJ34" s="521"/>
      <c r="AK34" s="521"/>
      <c r="AL34" s="521"/>
      <c r="AM34" s="521"/>
      <c r="AN34" s="379" t="s">
        <v>311</v>
      </c>
      <c r="AO34" s="379" t="s">
        <v>312</v>
      </c>
      <c r="AP34" s="380" t="s">
        <v>313</v>
      </c>
    </row>
    <row r="38" spans="2:42" ht="15.75" customHeight="1" x14ac:dyDescent="0.25"/>
    <row r="44" spans="2:42" ht="15.75" customHeight="1" x14ac:dyDescent="0.25"/>
    <row r="45" spans="2:42" ht="15.75" customHeight="1" x14ac:dyDescent="0.25"/>
    <row r="46" spans="2:42" ht="15.75" customHeight="1" x14ac:dyDescent="0.25"/>
    <row r="47" spans="2:42" ht="15.75" customHeight="1" x14ac:dyDescent="0.25">
      <c r="J47" s="381"/>
      <c r="K47" s="374"/>
      <c r="L47" s="373"/>
      <c r="M47" s="381"/>
      <c r="N47" s="374"/>
      <c r="O47" s="381"/>
      <c r="P47" s="374"/>
      <c r="Q47" s="373"/>
      <c r="R47" s="381"/>
      <c r="S47" s="374"/>
      <c r="T47" s="381"/>
      <c r="U47" s="374"/>
      <c r="V47" s="373"/>
      <c r="W47" s="381"/>
      <c r="X47" s="374"/>
      <c r="Y47" s="381"/>
      <c r="Z47" s="374"/>
      <c r="AA47" s="373"/>
      <c r="AB47" s="381"/>
    </row>
    <row r="48" spans="2:42" ht="15.75" customHeight="1" x14ac:dyDescent="0.25">
      <c r="J48" s="382"/>
      <c r="K48" s="383"/>
      <c r="L48" s="383"/>
      <c r="M48" s="374"/>
      <c r="N48" s="382"/>
      <c r="AB48" s="374"/>
      <c r="AC48" s="382"/>
    </row>
    <row r="49" spans="2:101" ht="15.75" customHeight="1" x14ac:dyDescent="0.25">
      <c r="J49" s="382"/>
      <c r="K49" s="383"/>
      <c r="L49" s="383"/>
      <c r="M49" s="374"/>
      <c r="AB49" s="374"/>
      <c r="AC49" s="382"/>
    </row>
    <row r="50" spans="2:101" ht="15.75" customHeight="1" x14ac:dyDescent="0.25">
      <c r="J50" s="381"/>
      <c r="K50" s="374"/>
      <c r="L50" s="373"/>
      <c r="M50" s="381"/>
      <c r="AB50" s="381"/>
      <c r="CW50" s="384"/>
    </row>
    <row r="51" spans="2:101" ht="15.75" customHeight="1" x14ac:dyDescent="0.25">
      <c r="J51" s="382"/>
      <c r="K51" s="383"/>
      <c r="L51" s="383"/>
      <c r="M51" s="374"/>
      <c r="AA51" s="383"/>
      <c r="AB51" s="374"/>
    </row>
    <row r="52" spans="2:101" ht="15.75" customHeight="1" x14ac:dyDescent="0.25">
      <c r="J52" s="382"/>
      <c r="K52" s="383"/>
      <c r="L52" s="383"/>
      <c r="M52" s="374"/>
      <c r="N52" s="382"/>
      <c r="O52" s="382"/>
      <c r="P52" s="383"/>
      <c r="Q52" s="383"/>
      <c r="R52" s="374"/>
      <c r="S52" s="382"/>
      <c r="T52" s="382"/>
      <c r="U52" s="383"/>
      <c r="V52" s="383"/>
      <c r="W52" s="374"/>
      <c r="X52" s="382"/>
      <c r="Y52" s="382"/>
      <c r="Z52" s="383"/>
      <c r="AA52" s="383"/>
      <c r="AB52" s="374"/>
    </row>
    <row r="53" spans="2:101" ht="15.75" customHeight="1" x14ac:dyDescent="0.25">
      <c r="B53" s="374"/>
      <c r="C53" s="381"/>
      <c r="D53" s="374"/>
      <c r="E53" s="381"/>
      <c r="F53" s="374"/>
      <c r="G53" s="373"/>
      <c r="H53" s="381"/>
      <c r="I53" s="374"/>
      <c r="J53" s="381"/>
      <c r="K53" s="374"/>
      <c r="L53" s="373"/>
      <c r="M53" s="381"/>
      <c r="N53" s="374"/>
      <c r="O53" s="381"/>
      <c r="P53" s="374"/>
      <c r="Q53" s="373"/>
      <c r="R53" s="381"/>
      <c r="S53" s="374"/>
      <c r="T53" s="381"/>
      <c r="U53" s="374"/>
      <c r="V53" s="373"/>
      <c r="W53" s="381"/>
      <c r="X53" s="374"/>
      <c r="Y53" s="381"/>
      <c r="Z53" s="374"/>
      <c r="AA53" s="373"/>
      <c r="AB53" s="381"/>
      <c r="AC53" s="374"/>
      <c r="AD53" s="381"/>
      <c r="AE53" s="374"/>
      <c r="AF53" s="373"/>
      <c r="AG53" s="373"/>
    </row>
    <row r="54" spans="2:101" ht="15.75" customHeight="1" x14ac:dyDescent="0.25">
      <c r="B54" s="373"/>
      <c r="C54" s="374"/>
      <c r="D54" s="382"/>
      <c r="E54" s="382"/>
      <c r="F54" s="383"/>
      <c r="G54" s="383"/>
      <c r="H54" s="374"/>
      <c r="I54" s="382"/>
      <c r="J54" s="382"/>
      <c r="K54" s="383"/>
      <c r="L54" s="383"/>
      <c r="M54" s="374"/>
      <c r="N54" s="382"/>
      <c r="O54" s="382"/>
      <c r="P54" s="383"/>
      <c r="Q54" s="383"/>
      <c r="R54" s="374"/>
      <c r="S54" s="382"/>
      <c r="T54" s="382"/>
      <c r="U54" s="383"/>
      <c r="V54" s="383"/>
      <c r="W54" s="374"/>
      <c r="X54" s="382"/>
      <c r="Y54" s="382"/>
      <c r="Z54" s="383"/>
      <c r="AA54" s="383"/>
      <c r="AB54" s="374"/>
      <c r="AC54" s="382"/>
      <c r="AD54" s="382"/>
      <c r="AE54" s="383"/>
      <c r="AF54" s="383"/>
      <c r="AG54" s="373"/>
    </row>
    <row r="55" spans="2:101" ht="16.5" customHeight="1" x14ac:dyDescent="0.25">
      <c r="B55" s="374"/>
      <c r="C55" s="374"/>
      <c r="D55" s="382"/>
      <c r="E55" s="382"/>
      <c r="F55" s="383"/>
      <c r="G55" s="383"/>
      <c r="H55" s="382"/>
      <c r="I55" s="382"/>
      <c r="J55" s="383"/>
      <c r="K55" s="383"/>
      <c r="L55" s="382"/>
      <c r="M55" s="382"/>
      <c r="N55" s="383"/>
      <c r="O55" s="383"/>
      <c r="P55" s="382"/>
      <c r="Q55" s="382"/>
      <c r="R55" s="383"/>
      <c r="S55" s="383"/>
      <c r="T55" s="382"/>
      <c r="U55" s="382"/>
      <c r="V55" s="383"/>
      <c r="W55" s="383"/>
      <c r="X55" s="382"/>
      <c r="Y55" s="382"/>
      <c r="Z55" s="383"/>
      <c r="AA55" s="383"/>
      <c r="AB55" s="373"/>
      <c r="AC55" s="373"/>
      <c r="AD55" s="373"/>
      <c r="AE55" s="373"/>
      <c r="AF55" s="373"/>
      <c r="AG55" s="373"/>
    </row>
    <row r="56" spans="2:101" ht="16.5" customHeight="1" x14ac:dyDescent="0.25">
      <c r="B56" s="385"/>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row>
    <row r="57" spans="2:101" ht="16.5" customHeight="1" x14ac:dyDescent="0.25">
      <c r="B57" s="385"/>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row>
    <row r="58" spans="2:101" ht="16.5" customHeight="1" x14ac:dyDescent="0.25">
      <c r="B58" s="385"/>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row>
    <row r="59" spans="2:101" ht="16.5" customHeight="1" x14ac:dyDescent="0.25">
      <c r="B59" s="385"/>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row>
    <row r="60" spans="2:101" ht="16.5" customHeight="1" x14ac:dyDescent="0.25">
      <c r="B60" s="385"/>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row>
    <row r="61" spans="2:101" ht="16.5" customHeight="1" x14ac:dyDescent="0.25">
      <c r="B61" s="385"/>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row>
    <row r="62" spans="2:101" ht="16.5" customHeight="1" x14ac:dyDescent="0.25">
      <c r="B62" s="385"/>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row>
    <row r="63" spans="2:101" x14ac:dyDescent="0.25">
      <c r="B63" s="385"/>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row>
    <row r="64" spans="2:101" x14ac:dyDescent="0.25">
      <c r="B64" s="385"/>
      <c r="C64" s="373"/>
      <c r="D64" s="373"/>
      <c r="E64" s="373"/>
      <c r="F64" s="373"/>
      <c r="G64" s="373"/>
      <c r="H64" s="373"/>
      <c r="I64" s="373"/>
      <c r="J64" s="373"/>
      <c r="K64" s="373"/>
      <c r="L64" s="373"/>
      <c r="M64" s="373"/>
      <c r="N64" s="373"/>
      <c r="O64" s="373"/>
      <c r="P64" s="373"/>
      <c r="Q64" s="374"/>
      <c r="R64" s="373"/>
      <c r="S64" s="373"/>
      <c r="T64" s="373"/>
      <c r="U64" s="373"/>
      <c r="V64" s="373"/>
      <c r="W64" s="373"/>
      <c r="X64" s="373"/>
      <c r="Y64" s="373"/>
      <c r="Z64" s="373"/>
      <c r="AA64" s="373"/>
      <c r="AB64" s="373"/>
      <c r="AC64" s="373"/>
      <c r="AD64" s="373"/>
      <c r="AE64" s="373"/>
      <c r="AF64" s="373"/>
      <c r="AG64" s="373"/>
    </row>
    <row r="65" spans="2:33" ht="18" customHeight="1" x14ac:dyDescent="0.25">
      <c r="B65" s="522"/>
      <c r="C65" s="373"/>
      <c r="D65" s="523"/>
      <c r="E65" s="523"/>
      <c r="F65" s="523"/>
      <c r="G65" s="523"/>
      <c r="H65" s="523"/>
      <c r="I65" s="523"/>
      <c r="J65" s="523"/>
      <c r="K65" s="523"/>
      <c r="L65" s="523"/>
      <c r="M65" s="523"/>
      <c r="N65" s="523"/>
      <c r="O65" s="523"/>
      <c r="P65" s="373"/>
      <c r="Q65" s="386"/>
      <c r="R65" s="373"/>
      <c r="S65" s="373"/>
      <c r="T65" s="373"/>
      <c r="U65" s="373"/>
      <c r="V65" s="373"/>
      <c r="W65" s="373"/>
      <c r="X65" s="373"/>
      <c r="Y65" s="373"/>
      <c r="Z65" s="373"/>
      <c r="AA65" s="373"/>
      <c r="AB65" s="373"/>
      <c r="AC65" s="373"/>
      <c r="AD65" s="373"/>
      <c r="AE65" s="373"/>
      <c r="AF65" s="373"/>
      <c r="AG65" s="373"/>
    </row>
    <row r="66" spans="2:33" ht="18" customHeight="1" x14ac:dyDescent="0.25">
      <c r="B66" s="522"/>
      <c r="C66" s="373"/>
      <c r="D66" s="374"/>
      <c r="E66" s="374"/>
      <c r="F66" s="374"/>
      <c r="G66" s="374"/>
      <c r="H66" s="374"/>
      <c r="I66" s="374"/>
      <c r="J66" s="374"/>
      <c r="K66" s="374"/>
      <c r="L66" s="374"/>
      <c r="M66" s="374"/>
      <c r="N66" s="374"/>
      <c r="O66" s="374"/>
      <c r="P66" s="374"/>
      <c r="Q66" s="374"/>
      <c r="R66" s="373"/>
      <c r="S66" s="373"/>
      <c r="T66" s="373"/>
      <c r="U66" s="373"/>
      <c r="V66" s="373"/>
      <c r="W66" s="373"/>
      <c r="X66" s="373"/>
      <c r="Y66" s="373"/>
      <c r="Z66" s="373"/>
      <c r="AA66" s="373"/>
      <c r="AB66" s="373"/>
      <c r="AC66" s="373"/>
      <c r="AD66" s="373"/>
      <c r="AE66" s="373"/>
      <c r="AF66" s="373"/>
      <c r="AG66" s="373"/>
    </row>
    <row r="67" spans="2:33" ht="18" customHeight="1" x14ac:dyDescent="0.25">
      <c r="B67" s="522"/>
      <c r="C67" s="387"/>
      <c r="D67" s="388"/>
      <c r="E67" s="388"/>
      <c r="F67" s="388"/>
      <c r="G67" s="388"/>
      <c r="H67" s="388"/>
      <c r="I67" s="388"/>
      <c r="J67" s="388"/>
      <c r="K67" s="388"/>
      <c r="L67" s="388"/>
      <c r="M67" s="388"/>
      <c r="N67" s="388"/>
      <c r="O67" s="388"/>
      <c r="P67" s="374"/>
      <c r="Q67" s="386"/>
      <c r="R67" s="373"/>
      <c r="S67" s="373"/>
      <c r="T67" s="373"/>
      <c r="U67" s="373"/>
      <c r="V67" s="373"/>
      <c r="W67" s="373"/>
      <c r="X67" s="373"/>
      <c r="Y67" s="373"/>
      <c r="Z67" s="373"/>
      <c r="AA67" s="373"/>
      <c r="AB67" s="373"/>
      <c r="AC67" s="373"/>
      <c r="AD67" s="373"/>
      <c r="AE67" s="373"/>
      <c r="AF67" s="373"/>
      <c r="AG67" s="373"/>
    </row>
    <row r="68" spans="2:33" ht="18" customHeight="1" x14ac:dyDescent="0.25">
      <c r="B68" s="522"/>
      <c r="C68" s="387"/>
      <c r="D68" s="388"/>
      <c r="E68" s="388"/>
      <c r="F68" s="388"/>
      <c r="G68" s="388"/>
      <c r="H68" s="388"/>
      <c r="I68" s="388"/>
      <c r="J68" s="388"/>
      <c r="K68" s="388"/>
      <c r="L68" s="388"/>
      <c r="M68" s="388"/>
      <c r="N68" s="388"/>
      <c r="O68" s="388"/>
      <c r="P68" s="374"/>
      <c r="Q68" s="386"/>
      <c r="R68" s="373"/>
      <c r="S68" s="373"/>
      <c r="T68" s="373"/>
      <c r="U68" s="373"/>
      <c r="V68" s="373"/>
      <c r="W68" s="373"/>
      <c r="X68" s="373"/>
      <c r="Y68" s="373"/>
      <c r="Z68" s="373"/>
      <c r="AA68" s="373"/>
      <c r="AB68" s="373"/>
      <c r="AC68" s="373"/>
      <c r="AD68" s="373"/>
      <c r="AE68" s="373"/>
      <c r="AF68" s="373"/>
      <c r="AG68" s="373"/>
    </row>
    <row r="69" spans="2:33" ht="18" customHeight="1" x14ac:dyDescent="0.25">
      <c r="B69" s="522"/>
      <c r="C69" s="387"/>
      <c r="D69" s="388"/>
      <c r="E69" s="388"/>
      <c r="F69" s="388"/>
      <c r="G69" s="388"/>
      <c r="H69" s="388"/>
      <c r="I69" s="388"/>
      <c r="J69" s="388"/>
      <c r="K69" s="388"/>
      <c r="L69" s="388"/>
      <c r="M69" s="388"/>
      <c r="N69" s="388"/>
      <c r="O69" s="388"/>
      <c r="P69" s="374"/>
      <c r="Q69" s="386"/>
      <c r="R69" s="373"/>
      <c r="S69" s="373"/>
      <c r="T69" s="373"/>
      <c r="U69" s="373"/>
      <c r="V69" s="373"/>
      <c r="W69" s="373"/>
      <c r="X69" s="373"/>
      <c r="Y69" s="373"/>
      <c r="Z69" s="373"/>
      <c r="AA69" s="373"/>
      <c r="AB69" s="373"/>
      <c r="AC69" s="373"/>
      <c r="AD69" s="373"/>
      <c r="AE69" s="373"/>
      <c r="AF69" s="373"/>
      <c r="AG69" s="373"/>
    </row>
    <row r="70" spans="2:33" ht="18" customHeight="1" x14ac:dyDescent="0.25">
      <c r="B70" s="522"/>
      <c r="C70" s="387"/>
      <c r="D70" s="388"/>
      <c r="E70" s="388"/>
      <c r="F70" s="388"/>
      <c r="G70" s="388"/>
      <c r="H70" s="388"/>
      <c r="I70" s="388"/>
      <c r="J70" s="388"/>
      <c r="K70" s="388"/>
      <c r="L70" s="388"/>
      <c r="M70" s="388"/>
      <c r="N70" s="388"/>
      <c r="O70" s="388"/>
      <c r="P70" s="374"/>
      <c r="Q70" s="386"/>
      <c r="R70" s="373"/>
      <c r="S70" s="373"/>
      <c r="T70" s="373"/>
      <c r="U70" s="373"/>
      <c r="V70" s="373"/>
      <c r="W70" s="373"/>
      <c r="X70" s="373"/>
      <c r="Y70" s="373"/>
      <c r="Z70" s="373"/>
      <c r="AA70" s="373"/>
      <c r="AB70" s="373"/>
      <c r="AC70" s="373"/>
      <c r="AD70" s="373"/>
      <c r="AE70" s="373"/>
      <c r="AF70" s="373"/>
      <c r="AG70" s="373"/>
    </row>
    <row r="71" spans="2:33" ht="18" customHeight="1" x14ac:dyDescent="0.25">
      <c r="B71" s="522"/>
      <c r="C71" s="387"/>
      <c r="D71" s="388"/>
      <c r="E71" s="388"/>
      <c r="F71" s="388"/>
      <c r="G71" s="388"/>
      <c r="H71" s="388"/>
      <c r="I71" s="388"/>
      <c r="J71" s="388"/>
      <c r="K71" s="388"/>
      <c r="L71" s="388"/>
      <c r="M71" s="388"/>
      <c r="N71" s="388"/>
      <c r="O71" s="388"/>
      <c r="P71" s="374"/>
      <c r="Q71" s="386"/>
      <c r="R71" s="373"/>
      <c r="S71" s="373"/>
      <c r="T71" s="373"/>
      <c r="U71" s="373"/>
      <c r="V71" s="373"/>
      <c r="W71" s="373"/>
      <c r="X71" s="373"/>
      <c r="Y71" s="373"/>
      <c r="Z71" s="373"/>
      <c r="AA71" s="373"/>
      <c r="AB71" s="373"/>
      <c r="AC71" s="373"/>
      <c r="AD71" s="373"/>
      <c r="AE71" s="373"/>
      <c r="AF71" s="373"/>
      <c r="AG71" s="373"/>
    </row>
    <row r="72" spans="2:33" ht="18" customHeight="1" x14ac:dyDescent="0.25">
      <c r="B72" s="522"/>
      <c r="C72" s="387"/>
      <c r="D72" s="388"/>
      <c r="E72" s="388"/>
      <c r="F72" s="388"/>
      <c r="G72" s="388"/>
      <c r="H72" s="388"/>
      <c r="I72" s="388"/>
      <c r="J72" s="388"/>
      <c r="K72" s="388"/>
      <c r="L72" s="388"/>
      <c r="M72" s="388"/>
      <c r="N72" s="388"/>
      <c r="O72" s="388"/>
      <c r="P72" s="374"/>
      <c r="Q72" s="386"/>
      <c r="R72" s="373"/>
      <c r="S72" s="373"/>
      <c r="T72" s="373"/>
      <c r="U72" s="373"/>
      <c r="V72" s="373"/>
      <c r="W72" s="373"/>
      <c r="X72" s="373"/>
      <c r="Y72" s="373"/>
      <c r="Z72" s="373"/>
      <c r="AA72" s="373"/>
      <c r="AB72" s="373"/>
      <c r="AC72" s="373"/>
      <c r="AD72" s="373"/>
      <c r="AE72" s="373"/>
      <c r="AF72" s="373"/>
      <c r="AG72" s="373"/>
    </row>
    <row r="73" spans="2:33" ht="18" customHeight="1" x14ac:dyDescent="0.25">
      <c r="B73" s="522"/>
      <c r="C73" s="387"/>
      <c r="D73" s="388"/>
      <c r="E73" s="388"/>
      <c r="F73" s="388"/>
      <c r="G73" s="388"/>
      <c r="H73" s="388"/>
      <c r="I73" s="388"/>
      <c r="J73" s="388"/>
      <c r="K73" s="388"/>
      <c r="L73" s="388"/>
      <c r="M73" s="388"/>
      <c r="N73" s="388"/>
      <c r="O73" s="388"/>
      <c r="P73" s="374"/>
      <c r="Q73" s="386"/>
      <c r="R73" s="373"/>
      <c r="S73" s="373"/>
      <c r="T73" s="373"/>
      <c r="U73" s="373"/>
      <c r="V73" s="373"/>
      <c r="W73" s="373"/>
      <c r="X73" s="373"/>
      <c r="Y73" s="373"/>
      <c r="Z73" s="373"/>
      <c r="AA73" s="373"/>
      <c r="AB73" s="373"/>
      <c r="AC73" s="373"/>
      <c r="AD73" s="373"/>
      <c r="AE73" s="373"/>
      <c r="AF73" s="373"/>
      <c r="AG73" s="373"/>
    </row>
    <row r="74" spans="2:33" ht="18" customHeight="1" x14ac:dyDescent="0.25">
      <c r="B74" s="522"/>
      <c r="C74" s="387"/>
      <c r="D74" s="388"/>
      <c r="E74" s="388"/>
      <c r="F74" s="388"/>
      <c r="G74" s="388"/>
      <c r="H74" s="388"/>
      <c r="I74" s="388"/>
      <c r="J74" s="388"/>
      <c r="K74" s="388"/>
      <c r="L74" s="388"/>
      <c r="M74" s="388"/>
      <c r="N74" s="388"/>
      <c r="O74" s="388"/>
      <c r="P74" s="374"/>
      <c r="Q74" s="386"/>
      <c r="R74" s="373"/>
      <c r="S74" s="373"/>
      <c r="T74" s="373"/>
      <c r="U74" s="373"/>
      <c r="V74" s="373"/>
      <c r="W74" s="373"/>
      <c r="X74" s="373"/>
      <c r="Y74" s="373"/>
      <c r="Z74" s="373"/>
      <c r="AA74" s="373"/>
      <c r="AB74" s="373"/>
      <c r="AC74" s="373"/>
      <c r="AD74" s="373"/>
      <c r="AE74" s="373"/>
      <c r="AF74" s="373"/>
      <c r="AG74" s="373"/>
    </row>
    <row r="75" spans="2:33" x14ac:dyDescent="0.25">
      <c r="B75" s="522"/>
      <c r="C75" s="387"/>
      <c r="D75" s="388"/>
      <c r="E75" s="388"/>
      <c r="F75" s="388"/>
      <c r="G75" s="388"/>
      <c r="H75" s="388"/>
      <c r="I75" s="388"/>
      <c r="J75" s="388"/>
      <c r="K75" s="388"/>
      <c r="L75" s="388"/>
      <c r="M75" s="388"/>
      <c r="N75" s="388"/>
      <c r="O75" s="388"/>
      <c r="P75" s="374"/>
      <c r="Q75" s="386"/>
      <c r="R75" s="373"/>
      <c r="S75" s="373"/>
      <c r="T75" s="373"/>
      <c r="U75" s="373"/>
      <c r="V75" s="373"/>
      <c r="W75" s="373"/>
      <c r="X75" s="373"/>
      <c r="Y75" s="373"/>
      <c r="Z75" s="373"/>
      <c r="AA75" s="373"/>
      <c r="AB75" s="373"/>
      <c r="AC75" s="373"/>
      <c r="AD75" s="373"/>
      <c r="AE75" s="373"/>
      <c r="AF75" s="373"/>
      <c r="AG75" s="373"/>
    </row>
    <row r="76" spans="2:33" x14ac:dyDescent="0.25">
      <c r="B76" s="522"/>
      <c r="C76" s="387"/>
      <c r="D76" s="388"/>
      <c r="E76" s="388"/>
      <c r="F76" s="388"/>
      <c r="G76" s="388"/>
      <c r="H76" s="388"/>
      <c r="I76" s="388"/>
      <c r="J76" s="388"/>
      <c r="K76" s="388"/>
      <c r="L76" s="388"/>
      <c r="M76" s="388"/>
      <c r="N76" s="388"/>
      <c r="O76" s="388"/>
      <c r="P76" s="374"/>
      <c r="Q76" s="386"/>
      <c r="R76" s="373"/>
      <c r="S76" s="373"/>
      <c r="T76" s="373"/>
      <c r="U76" s="373"/>
      <c r="V76" s="373"/>
      <c r="W76" s="373"/>
      <c r="X76" s="373"/>
      <c r="Y76" s="373"/>
      <c r="Z76" s="373"/>
      <c r="AA76" s="373"/>
      <c r="AB76" s="373"/>
      <c r="AC76" s="373"/>
      <c r="AD76" s="373"/>
      <c r="AE76" s="373"/>
      <c r="AF76" s="373"/>
      <c r="AG76" s="373"/>
    </row>
    <row r="77" spans="2:33" x14ac:dyDescent="0.25">
      <c r="B77" s="385"/>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row>
    <row r="78" spans="2:33" x14ac:dyDescent="0.25">
      <c r="B78" s="385"/>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row>
    <row r="79" spans="2:33" x14ac:dyDescent="0.25">
      <c r="B79" s="385"/>
      <c r="C79" s="373"/>
      <c r="D79" s="373"/>
      <c r="E79" s="373"/>
      <c r="F79" s="373"/>
      <c r="G79" s="373"/>
      <c r="H79" s="373"/>
      <c r="I79" s="374"/>
      <c r="J79" s="374"/>
      <c r="K79" s="374"/>
      <c r="L79" s="373"/>
      <c r="M79" s="373"/>
      <c r="N79" s="373"/>
      <c r="O79" s="373"/>
      <c r="P79" s="373"/>
      <c r="Q79" s="373"/>
      <c r="R79" s="373"/>
      <c r="S79" s="373"/>
      <c r="T79" s="373"/>
      <c r="U79" s="373"/>
      <c r="V79" s="373"/>
      <c r="W79" s="373"/>
      <c r="X79" s="373"/>
      <c r="Y79" s="373"/>
      <c r="Z79" s="373"/>
      <c r="AA79" s="373"/>
      <c r="AB79" s="373"/>
      <c r="AC79" s="373"/>
      <c r="AD79" s="373"/>
      <c r="AE79" s="373"/>
      <c r="AF79" s="373"/>
      <c r="AG79" s="373"/>
    </row>
    <row r="80" spans="2:33" x14ac:dyDescent="0.25">
      <c r="B80" s="522"/>
      <c r="C80" s="374"/>
      <c r="D80" s="525"/>
      <c r="E80" s="525"/>
      <c r="F80" s="525"/>
      <c r="G80" s="525"/>
      <c r="H80" s="525"/>
      <c r="I80" s="523"/>
      <c r="J80" s="523"/>
      <c r="K80" s="374"/>
      <c r="L80" s="373"/>
      <c r="M80" s="373"/>
      <c r="N80" s="373"/>
      <c r="O80" s="373"/>
      <c r="P80" s="373"/>
      <c r="Q80" s="373"/>
      <c r="R80" s="373"/>
      <c r="S80" s="373"/>
      <c r="T80" s="373"/>
      <c r="U80" s="373"/>
      <c r="V80" s="373"/>
      <c r="W80" s="373"/>
      <c r="X80" s="373"/>
      <c r="Y80" s="373"/>
      <c r="Z80" s="373"/>
      <c r="AA80" s="373"/>
      <c r="AB80" s="373"/>
      <c r="AC80" s="373"/>
      <c r="AD80" s="373"/>
      <c r="AE80" s="373"/>
      <c r="AF80" s="373"/>
      <c r="AG80" s="373"/>
    </row>
    <row r="81" spans="2:33" x14ac:dyDescent="0.25">
      <c r="B81" s="522"/>
      <c r="C81" s="374"/>
      <c r="D81" s="524"/>
      <c r="E81" s="524"/>
      <c r="F81" s="524"/>
      <c r="G81" s="524"/>
      <c r="H81" s="524"/>
      <c r="I81" s="374"/>
      <c r="J81" s="374"/>
      <c r="K81" s="374"/>
      <c r="L81" s="373"/>
      <c r="M81" s="373"/>
      <c r="N81" s="373"/>
      <c r="O81" s="373"/>
      <c r="P81" s="373"/>
      <c r="Q81" s="373"/>
      <c r="R81" s="373"/>
      <c r="S81" s="373"/>
      <c r="T81" s="373"/>
      <c r="U81" s="373"/>
      <c r="V81" s="373"/>
      <c r="W81" s="373"/>
      <c r="X81" s="373"/>
      <c r="Y81" s="373"/>
      <c r="Z81" s="373"/>
      <c r="AA81" s="373"/>
      <c r="AB81" s="373"/>
      <c r="AC81" s="373"/>
      <c r="AD81" s="373"/>
      <c r="AE81" s="373"/>
      <c r="AF81" s="373"/>
      <c r="AG81" s="373"/>
    </row>
    <row r="82" spans="2:33" x14ac:dyDescent="0.25">
      <c r="B82" s="522"/>
      <c r="C82" s="374"/>
      <c r="D82" s="524"/>
      <c r="E82" s="524"/>
      <c r="F82" s="524"/>
      <c r="G82" s="524"/>
      <c r="H82" s="524"/>
      <c r="I82" s="374"/>
      <c r="J82" s="374"/>
      <c r="K82" s="374"/>
      <c r="L82" s="373"/>
      <c r="M82" s="373"/>
      <c r="N82" s="373"/>
      <c r="O82" s="373"/>
      <c r="P82" s="373"/>
      <c r="Q82" s="373"/>
      <c r="R82" s="373"/>
      <c r="S82" s="373"/>
      <c r="T82" s="373"/>
      <c r="U82" s="373"/>
      <c r="V82" s="373"/>
      <c r="W82" s="373"/>
      <c r="X82" s="373"/>
      <c r="Y82" s="373"/>
      <c r="Z82" s="373"/>
      <c r="AA82" s="373"/>
      <c r="AB82" s="373"/>
      <c r="AC82" s="373"/>
      <c r="AD82" s="373"/>
      <c r="AE82" s="373"/>
      <c r="AF82" s="373"/>
      <c r="AG82" s="373"/>
    </row>
    <row r="83" spans="2:33" x14ac:dyDescent="0.25">
      <c r="B83" s="522"/>
      <c r="C83" s="374"/>
      <c r="D83" s="524"/>
      <c r="E83" s="524"/>
      <c r="F83" s="524"/>
      <c r="G83" s="524"/>
      <c r="H83" s="524"/>
      <c r="I83" s="374"/>
      <c r="J83" s="374"/>
      <c r="K83" s="374"/>
      <c r="L83" s="373"/>
      <c r="M83" s="373"/>
      <c r="N83" s="373"/>
      <c r="O83" s="373"/>
      <c r="P83" s="373"/>
      <c r="Q83" s="373"/>
      <c r="R83" s="373"/>
      <c r="S83" s="373"/>
      <c r="T83" s="373"/>
      <c r="U83" s="373"/>
      <c r="V83" s="373"/>
      <c r="W83" s="373"/>
      <c r="X83" s="373"/>
      <c r="Y83" s="373"/>
      <c r="Z83" s="373"/>
      <c r="AA83" s="373"/>
      <c r="AB83" s="373"/>
      <c r="AC83" s="373"/>
      <c r="AD83" s="373"/>
      <c r="AE83" s="373"/>
      <c r="AF83" s="373"/>
      <c r="AG83" s="373"/>
    </row>
    <row r="84" spans="2:33" x14ac:dyDescent="0.25">
      <c r="B84" s="522"/>
      <c r="C84" s="374"/>
      <c r="D84" s="524"/>
      <c r="E84" s="524"/>
      <c r="F84" s="524"/>
      <c r="G84" s="524"/>
      <c r="H84" s="524"/>
      <c r="I84" s="374"/>
      <c r="J84" s="374"/>
      <c r="K84" s="374"/>
      <c r="L84" s="373"/>
      <c r="M84" s="373"/>
      <c r="N84" s="373"/>
      <c r="O84" s="373"/>
      <c r="P84" s="373"/>
      <c r="Q84" s="373"/>
      <c r="R84" s="373"/>
      <c r="S84" s="373"/>
      <c r="T84" s="373"/>
      <c r="U84" s="373"/>
      <c r="V84" s="373"/>
      <c r="W84" s="373"/>
      <c r="X84" s="373"/>
      <c r="Y84" s="373"/>
      <c r="Z84" s="373"/>
      <c r="AA84" s="373"/>
      <c r="AB84" s="373"/>
      <c r="AC84" s="373"/>
      <c r="AD84" s="373"/>
      <c r="AE84" s="373"/>
      <c r="AF84" s="373"/>
      <c r="AG84" s="373"/>
    </row>
    <row r="85" spans="2:33" x14ac:dyDescent="0.25">
      <c r="B85" s="522"/>
      <c r="C85" s="374"/>
      <c r="D85" s="524"/>
      <c r="E85" s="524"/>
      <c r="F85" s="524"/>
      <c r="G85" s="524"/>
      <c r="H85" s="524"/>
      <c r="I85" s="374"/>
      <c r="J85" s="374"/>
      <c r="K85" s="374"/>
      <c r="L85" s="373"/>
      <c r="M85" s="373"/>
      <c r="N85" s="373"/>
      <c r="O85" s="373"/>
      <c r="P85" s="373"/>
      <c r="Q85" s="373"/>
      <c r="R85" s="373"/>
      <c r="S85" s="373"/>
      <c r="T85" s="373"/>
      <c r="U85" s="373"/>
      <c r="V85" s="373"/>
      <c r="W85" s="373"/>
      <c r="X85" s="373"/>
      <c r="Y85" s="373"/>
      <c r="Z85" s="373"/>
      <c r="AA85" s="373"/>
      <c r="AB85" s="373"/>
      <c r="AC85" s="373"/>
      <c r="AD85" s="373"/>
      <c r="AE85" s="373"/>
      <c r="AF85" s="373"/>
      <c r="AG85" s="373"/>
    </row>
    <row r="86" spans="2:33" x14ac:dyDescent="0.25">
      <c r="B86" s="522"/>
      <c r="C86" s="374"/>
      <c r="D86" s="524"/>
      <c r="E86" s="524"/>
      <c r="F86" s="524"/>
      <c r="G86" s="524"/>
      <c r="H86" s="524"/>
      <c r="I86" s="374"/>
      <c r="J86" s="374"/>
      <c r="K86" s="374"/>
      <c r="L86" s="373"/>
      <c r="M86" s="373"/>
      <c r="N86" s="373"/>
      <c r="O86" s="373"/>
      <c r="P86" s="373"/>
      <c r="Q86" s="373"/>
      <c r="R86" s="373"/>
      <c r="S86" s="373"/>
      <c r="T86" s="373"/>
      <c r="U86" s="373"/>
      <c r="V86" s="373"/>
      <c r="W86" s="373"/>
      <c r="X86" s="373"/>
      <c r="Y86" s="373"/>
      <c r="Z86" s="373"/>
      <c r="AA86" s="373"/>
      <c r="AB86" s="373"/>
      <c r="AC86" s="373"/>
      <c r="AD86" s="373"/>
      <c r="AE86" s="373"/>
      <c r="AF86" s="373"/>
      <c r="AG86" s="373"/>
    </row>
    <row r="87" spans="2:33" x14ac:dyDescent="0.25">
      <c r="B87" s="522"/>
      <c r="C87" s="374"/>
      <c r="D87" s="524"/>
      <c r="E87" s="524"/>
      <c r="F87" s="524"/>
      <c r="G87" s="524"/>
      <c r="H87" s="524"/>
      <c r="I87" s="374"/>
      <c r="J87" s="374"/>
      <c r="K87" s="374"/>
      <c r="L87" s="373"/>
      <c r="M87" s="373"/>
      <c r="N87" s="373"/>
      <c r="O87" s="373"/>
      <c r="P87" s="373"/>
      <c r="Q87" s="373"/>
      <c r="R87" s="373"/>
      <c r="S87" s="373"/>
      <c r="T87" s="373"/>
      <c r="U87" s="373"/>
      <c r="V87" s="373"/>
      <c r="W87" s="373"/>
      <c r="X87" s="373"/>
      <c r="Y87" s="373"/>
      <c r="Z87" s="373"/>
      <c r="AA87" s="373"/>
      <c r="AB87" s="373"/>
      <c r="AC87" s="373"/>
      <c r="AD87" s="373"/>
      <c r="AE87" s="373"/>
      <c r="AF87" s="373"/>
      <c r="AG87" s="373"/>
    </row>
    <row r="88" spans="2:33" x14ac:dyDescent="0.25">
      <c r="B88" s="522"/>
      <c r="C88" s="374"/>
      <c r="D88" s="524"/>
      <c r="E88" s="524"/>
      <c r="F88" s="524"/>
      <c r="G88" s="524"/>
      <c r="H88" s="524"/>
      <c r="I88" s="374"/>
      <c r="J88" s="374"/>
      <c r="K88" s="374"/>
      <c r="L88" s="373"/>
      <c r="M88" s="373"/>
      <c r="N88" s="373"/>
      <c r="O88" s="373"/>
      <c r="P88" s="373"/>
      <c r="Q88" s="373"/>
      <c r="R88" s="373"/>
      <c r="S88" s="373"/>
      <c r="T88" s="373"/>
      <c r="U88" s="373"/>
      <c r="V88" s="373"/>
      <c r="W88" s="373"/>
      <c r="X88" s="373"/>
      <c r="Y88" s="373"/>
      <c r="Z88" s="373"/>
      <c r="AA88" s="373"/>
      <c r="AB88" s="373"/>
      <c r="AC88" s="373"/>
      <c r="AD88" s="373"/>
      <c r="AE88" s="373"/>
      <c r="AF88" s="373"/>
      <c r="AG88" s="373"/>
    </row>
    <row r="89" spans="2:33" x14ac:dyDescent="0.25">
      <c r="B89" s="385"/>
      <c r="C89" s="373"/>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row>
    <row r="90" spans="2:33" x14ac:dyDescent="0.25">
      <c r="B90" s="385"/>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row>
    <row r="91" spans="2:33" x14ac:dyDescent="0.25">
      <c r="B91" s="385"/>
      <c r="C91" s="373"/>
      <c r="D91" s="374"/>
      <c r="E91" s="374"/>
      <c r="F91" s="374"/>
      <c r="G91" s="374"/>
      <c r="H91" s="374"/>
      <c r="I91" s="374"/>
      <c r="J91" s="374"/>
      <c r="K91" s="374"/>
      <c r="L91" s="374"/>
      <c r="M91" s="374"/>
      <c r="N91" s="374"/>
      <c r="O91" s="374"/>
      <c r="P91" s="373"/>
      <c r="Q91" s="373"/>
      <c r="R91" s="373"/>
      <c r="S91" s="373"/>
      <c r="T91" s="373"/>
      <c r="U91" s="373"/>
      <c r="V91" s="373"/>
      <c r="W91" s="373"/>
      <c r="X91" s="373"/>
      <c r="Y91" s="373"/>
      <c r="Z91" s="373"/>
      <c r="AA91" s="373"/>
      <c r="AB91" s="373"/>
      <c r="AC91" s="373"/>
      <c r="AD91" s="373"/>
      <c r="AE91" s="373"/>
      <c r="AF91" s="373"/>
      <c r="AG91" s="373"/>
    </row>
    <row r="92" spans="2:33" x14ac:dyDescent="0.25">
      <c r="B92" s="385"/>
      <c r="C92" s="374"/>
      <c r="D92" s="374"/>
      <c r="E92" s="374"/>
      <c r="F92" s="374"/>
      <c r="G92" s="374"/>
      <c r="H92" s="374"/>
      <c r="I92" s="374"/>
      <c r="J92" s="374"/>
      <c r="K92" s="374"/>
      <c r="L92" s="374"/>
      <c r="M92" s="374"/>
      <c r="N92" s="374"/>
      <c r="O92" s="374"/>
      <c r="P92" s="373"/>
      <c r="Q92" s="373"/>
      <c r="R92" s="373"/>
      <c r="S92" s="373"/>
      <c r="T92" s="373"/>
      <c r="U92" s="373"/>
      <c r="V92" s="373"/>
      <c r="W92" s="373"/>
      <c r="X92" s="373"/>
      <c r="Y92" s="373"/>
      <c r="Z92" s="373"/>
      <c r="AA92" s="373"/>
      <c r="AB92" s="373"/>
      <c r="AC92" s="373"/>
      <c r="AD92" s="373"/>
      <c r="AE92" s="373"/>
      <c r="AF92" s="373"/>
      <c r="AG92" s="373"/>
    </row>
    <row r="93" spans="2:33" x14ac:dyDescent="0.25">
      <c r="B93" s="385"/>
      <c r="C93" s="374"/>
      <c r="D93" s="374"/>
      <c r="E93" s="374"/>
      <c r="F93" s="374"/>
      <c r="G93" s="374"/>
      <c r="H93" s="374"/>
      <c r="I93" s="374"/>
      <c r="J93" s="374"/>
      <c r="K93" s="374"/>
      <c r="L93" s="374"/>
      <c r="M93" s="374"/>
      <c r="N93" s="374"/>
      <c r="O93" s="374"/>
      <c r="P93" s="373"/>
      <c r="Q93" s="373"/>
      <c r="R93" s="373"/>
      <c r="S93" s="373"/>
      <c r="T93" s="373"/>
      <c r="U93" s="373"/>
      <c r="V93" s="373"/>
      <c r="W93" s="373"/>
      <c r="X93" s="373"/>
      <c r="Y93" s="373"/>
      <c r="Z93" s="373"/>
      <c r="AA93" s="373"/>
      <c r="AB93" s="373"/>
      <c r="AC93" s="373"/>
      <c r="AD93" s="373"/>
      <c r="AE93" s="373"/>
      <c r="AF93" s="373"/>
      <c r="AG93" s="373"/>
    </row>
    <row r="94" spans="2:33" x14ac:dyDescent="0.25">
      <c r="B94" s="385"/>
      <c r="C94" s="374"/>
      <c r="D94" s="374"/>
      <c r="E94" s="374"/>
      <c r="F94" s="374"/>
      <c r="G94" s="374"/>
      <c r="H94" s="374"/>
      <c r="I94" s="374"/>
      <c r="J94" s="374"/>
      <c r="K94" s="374"/>
      <c r="L94" s="374"/>
      <c r="M94" s="374"/>
      <c r="N94" s="374"/>
      <c r="O94" s="374"/>
      <c r="P94" s="373"/>
      <c r="Q94" s="373"/>
      <c r="R94" s="373"/>
      <c r="S94" s="373"/>
      <c r="T94" s="373"/>
      <c r="U94" s="373"/>
      <c r="V94" s="373"/>
      <c r="W94" s="373"/>
      <c r="X94" s="373"/>
      <c r="Y94" s="373"/>
      <c r="Z94" s="373"/>
      <c r="AA94" s="373"/>
      <c r="AB94" s="373"/>
      <c r="AC94" s="373"/>
      <c r="AD94" s="373"/>
      <c r="AE94" s="373"/>
      <c r="AF94" s="373"/>
      <c r="AG94" s="373"/>
    </row>
    <row r="95" spans="2:33" x14ac:dyDescent="0.25">
      <c r="B95" s="385"/>
      <c r="C95" s="374"/>
      <c r="D95" s="374"/>
      <c r="E95" s="374"/>
      <c r="F95" s="374"/>
      <c r="G95" s="374"/>
      <c r="H95" s="374"/>
      <c r="I95" s="374"/>
      <c r="J95" s="374"/>
      <c r="K95" s="374"/>
      <c r="L95" s="374"/>
      <c r="M95" s="374"/>
      <c r="N95" s="374"/>
      <c r="O95" s="374"/>
      <c r="P95" s="373"/>
      <c r="Q95" s="373"/>
      <c r="R95" s="373"/>
      <c r="S95" s="373"/>
      <c r="T95" s="373"/>
      <c r="U95" s="373"/>
      <c r="V95" s="373"/>
      <c r="W95" s="373"/>
      <c r="X95" s="373"/>
      <c r="Y95" s="373"/>
      <c r="Z95" s="373"/>
      <c r="AA95" s="373"/>
      <c r="AB95" s="373"/>
      <c r="AC95" s="373"/>
      <c r="AD95" s="373"/>
      <c r="AE95" s="373"/>
      <c r="AF95" s="373"/>
      <c r="AG95" s="373"/>
    </row>
    <row r="96" spans="2:33" x14ac:dyDescent="0.25">
      <c r="B96" s="385"/>
      <c r="C96" s="374"/>
      <c r="D96" s="374"/>
      <c r="E96" s="374"/>
      <c r="F96" s="374"/>
      <c r="G96" s="374"/>
      <c r="H96" s="374"/>
      <c r="I96" s="374"/>
      <c r="J96" s="374"/>
      <c r="K96" s="374"/>
      <c r="L96" s="374"/>
      <c r="M96" s="374"/>
      <c r="N96" s="374"/>
      <c r="O96" s="374"/>
      <c r="P96" s="373"/>
      <c r="Q96" s="373"/>
      <c r="R96" s="373"/>
      <c r="S96" s="373"/>
      <c r="T96" s="373"/>
      <c r="U96" s="373"/>
      <c r="V96" s="373"/>
      <c r="W96" s="373"/>
      <c r="X96" s="373"/>
      <c r="Y96" s="373"/>
      <c r="Z96" s="373"/>
      <c r="AA96" s="373"/>
      <c r="AB96" s="373"/>
      <c r="AC96" s="373"/>
      <c r="AD96" s="373"/>
      <c r="AE96" s="373"/>
      <c r="AF96" s="373"/>
      <c r="AG96" s="373"/>
    </row>
    <row r="97" spans="2:33" x14ac:dyDescent="0.25">
      <c r="B97" s="373"/>
      <c r="C97" s="374"/>
      <c r="D97" s="374"/>
      <c r="E97" s="374"/>
      <c r="F97" s="374"/>
      <c r="G97" s="374"/>
      <c r="H97" s="374"/>
      <c r="I97" s="374"/>
      <c r="J97" s="374"/>
      <c r="K97" s="374"/>
      <c r="L97" s="374"/>
      <c r="M97" s="374"/>
      <c r="N97" s="374"/>
      <c r="O97" s="374"/>
      <c r="P97" s="373"/>
      <c r="Q97" s="373"/>
      <c r="R97" s="373"/>
      <c r="S97" s="373"/>
      <c r="T97" s="373"/>
      <c r="U97" s="373"/>
      <c r="V97" s="373"/>
      <c r="W97" s="373"/>
      <c r="X97" s="373"/>
      <c r="Y97" s="373"/>
      <c r="Z97" s="373"/>
      <c r="AA97" s="373"/>
      <c r="AB97" s="373"/>
      <c r="AC97" s="373"/>
      <c r="AD97" s="373"/>
      <c r="AE97" s="373"/>
      <c r="AF97" s="373"/>
      <c r="AG97" s="373"/>
    </row>
    <row r="98" spans="2:33" x14ac:dyDescent="0.25">
      <c r="B98" s="373"/>
      <c r="C98" s="374"/>
      <c r="D98" s="374"/>
      <c r="E98" s="374"/>
      <c r="F98" s="374"/>
      <c r="G98" s="374"/>
      <c r="H98" s="374"/>
      <c r="I98" s="374"/>
      <c r="J98" s="374"/>
      <c r="K98" s="374"/>
      <c r="L98" s="374"/>
      <c r="M98" s="374"/>
      <c r="N98" s="374"/>
      <c r="O98" s="374"/>
      <c r="P98" s="373"/>
      <c r="Q98" s="373"/>
      <c r="R98" s="373"/>
      <c r="S98" s="373"/>
      <c r="T98" s="373"/>
      <c r="U98" s="373"/>
      <c r="V98" s="373"/>
      <c r="W98" s="373"/>
      <c r="X98" s="373"/>
      <c r="Y98" s="373"/>
      <c r="Z98" s="373"/>
      <c r="AA98" s="373"/>
      <c r="AB98" s="373"/>
      <c r="AC98" s="373"/>
      <c r="AD98" s="373"/>
      <c r="AE98" s="373"/>
      <c r="AF98" s="373"/>
      <c r="AG98" s="373"/>
    </row>
    <row r="99" spans="2:33" x14ac:dyDescent="0.25">
      <c r="B99" s="373"/>
      <c r="C99" s="374"/>
      <c r="D99" s="374"/>
      <c r="E99" s="374"/>
      <c r="F99" s="374"/>
      <c r="G99" s="374"/>
      <c r="H99" s="374"/>
      <c r="I99" s="374"/>
      <c r="J99" s="374"/>
      <c r="K99" s="374"/>
      <c r="L99" s="374"/>
      <c r="M99" s="374"/>
      <c r="N99" s="374"/>
      <c r="O99" s="374"/>
      <c r="P99" s="373"/>
      <c r="Q99" s="373"/>
      <c r="R99" s="373"/>
      <c r="S99" s="373"/>
      <c r="T99" s="373"/>
      <c r="U99" s="373"/>
      <c r="V99" s="373"/>
      <c r="W99" s="373"/>
      <c r="X99" s="373"/>
      <c r="Y99" s="373"/>
      <c r="Z99" s="373"/>
      <c r="AA99" s="373"/>
      <c r="AB99" s="373"/>
      <c r="AC99" s="373"/>
      <c r="AD99" s="373"/>
      <c r="AE99" s="373"/>
      <c r="AF99" s="373"/>
      <c r="AG99" s="373"/>
    </row>
    <row r="100" spans="2:33" x14ac:dyDescent="0.25">
      <c r="B100" s="373"/>
      <c r="C100" s="374"/>
      <c r="D100" s="374"/>
      <c r="E100" s="374"/>
      <c r="F100" s="374"/>
      <c r="G100" s="374"/>
      <c r="H100" s="374"/>
      <c r="I100" s="374"/>
      <c r="J100" s="374"/>
      <c r="K100" s="374"/>
      <c r="L100" s="374"/>
      <c r="M100" s="374"/>
      <c r="N100" s="374"/>
      <c r="O100" s="374"/>
      <c r="P100" s="373"/>
      <c r="Q100" s="373"/>
      <c r="R100" s="373"/>
      <c r="S100" s="373"/>
      <c r="T100" s="373"/>
      <c r="U100" s="373"/>
      <c r="V100" s="373"/>
      <c r="W100" s="373"/>
      <c r="X100" s="373"/>
      <c r="Y100" s="373"/>
      <c r="Z100" s="373"/>
      <c r="AA100" s="373"/>
      <c r="AB100" s="373"/>
      <c r="AC100" s="373"/>
      <c r="AD100" s="373"/>
      <c r="AE100" s="373"/>
      <c r="AF100" s="373"/>
      <c r="AG100" s="373"/>
    </row>
    <row r="101" spans="2:33" x14ac:dyDescent="0.25">
      <c r="B101" s="373"/>
      <c r="C101" s="373"/>
      <c r="D101" s="373"/>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row>
    <row r="102" spans="2:33" x14ac:dyDescent="0.25">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row>
    <row r="103" spans="2:33" x14ac:dyDescent="0.25">
      <c r="B103" s="373"/>
      <c r="C103" s="373"/>
      <c r="D103" s="373"/>
      <c r="E103" s="373"/>
      <c r="F103" s="373"/>
      <c r="G103" s="373"/>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row>
  </sheetData>
  <sheetProtection selectLockedCells="1"/>
  <mergeCells count="45">
    <mergeCell ref="D88:H88"/>
    <mergeCell ref="B80:B88"/>
    <mergeCell ref="D80:H80"/>
    <mergeCell ref="I80:J80"/>
    <mergeCell ref="D81:H81"/>
    <mergeCell ref="D82:H82"/>
    <mergeCell ref="D83:H83"/>
    <mergeCell ref="D84:H84"/>
    <mergeCell ref="D85:H85"/>
    <mergeCell ref="D86:H86"/>
    <mergeCell ref="D87:H87"/>
    <mergeCell ref="B34:K34"/>
    <mergeCell ref="P34:Y34"/>
    <mergeCell ref="AD34:AM34"/>
    <mergeCell ref="B65:B76"/>
    <mergeCell ref="D65:F65"/>
    <mergeCell ref="G65:I65"/>
    <mergeCell ref="J65:L65"/>
    <mergeCell ref="M65:O65"/>
    <mergeCell ref="P32:Y32"/>
    <mergeCell ref="AD32:AM32"/>
    <mergeCell ref="B33:K33"/>
    <mergeCell ref="P33:Y33"/>
    <mergeCell ref="AD33:AM33"/>
    <mergeCell ref="B13:B14"/>
    <mergeCell ref="B15:B16"/>
    <mergeCell ref="B17:B18"/>
    <mergeCell ref="B19:B20"/>
    <mergeCell ref="B32:N32"/>
    <mergeCell ref="A1:AQ1"/>
    <mergeCell ref="J3:J29"/>
    <mergeCell ref="R3:R29"/>
    <mergeCell ref="Y3:Y29"/>
    <mergeCell ref="AG3:AG29"/>
    <mergeCell ref="A4:A11"/>
    <mergeCell ref="B4:B5"/>
    <mergeCell ref="B6:B7"/>
    <mergeCell ref="B8:B9"/>
    <mergeCell ref="B10:B11"/>
    <mergeCell ref="A22:A29"/>
    <mergeCell ref="B22:B23"/>
    <mergeCell ref="B24:B25"/>
    <mergeCell ref="B26:B27"/>
    <mergeCell ref="B28:B29"/>
    <mergeCell ref="A13:A20"/>
  </mergeCells>
  <dataValidations count="3">
    <dataValidation type="list" allowBlank="1" showInputMessage="1" showErrorMessage="1" sqref="AE54:AF54 K48:L49 K54:L54 K51:L52 P52:Q52 V55:W55 P54:Q54 F54:G55 U52:V52 Z52 N55:O55 R55:S55 AA51:AA52 J55:K55 U54:V54 Z54:AA55">
      <formula1>DISCIP</formula1>
    </dataValidation>
    <dataValidation type="list" allowBlank="1" showInputMessage="1" showErrorMessage="1" sqref="U55 T52 E54:E55 I55 J51:J52 O54 J48:J49 AD54 O52 Q55 J54 Y54:Y55 T54 M55 Y52">
      <formula1>DISCi</formula1>
    </dataValidation>
    <dataValidation type="list" allowBlank="1" showInputMessage="1" showErrorMessage="1" sqref="X54:X55 T55 N54 I54 AC54 L55 D54:D55 N48 S54 P55 AC48 H55">
      <formula1>ECL</formula1>
    </dataValidation>
  </dataValidations>
  <printOptions horizontalCentered="1" verticalCentered="1"/>
  <pageMargins left="0.39370078740157483" right="0.39370078740157483" top="0.59055118110236227" bottom="0.39370078740157483" header="0.39370078740157483" footer="0.31496062992125984"/>
  <pageSetup paperSize="9" scale="64" orientation="landscape" r:id="rId1"/>
  <extLst>
    <ext xmlns:x14="http://schemas.microsoft.com/office/spreadsheetml/2009/9/main" uri="{78C0D931-6437-407d-A8EE-F0AAD7539E65}">
      <x14:conditionalFormattings>
        <x14:conditionalFormatting xmlns:xm="http://schemas.microsoft.com/office/excel/2006/main">
          <x14:cfRule type="expression" priority="1" id="{387A3D6B-16B5-4438-B137-3724AA7C07F9}">
            <xm:f>C3=Listes!$A$18</xm:f>
            <x14:dxf>
              <font>
                <color rgb="FFBFBFBF"/>
              </font>
              <fill>
                <patternFill patternType="lightVertical">
                  <fgColor theme="8" tint="0.59996337778862885"/>
                  <bgColor rgb="FFBFBFBF"/>
                </patternFill>
              </fill>
            </x14:dxf>
          </x14:cfRule>
          <x14:cfRule type="expression" priority="2" id="{11B9E78B-343B-4C7F-9A98-D998C88A7878}">
            <xm:f>C3=Listes!$A$17</xm:f>
            <x14:dxf>
              <font>
                <color rgb="FFCC6600"/>
              </font>
              <fill>
                <patternFill patternType="lightVertical">
                  <fgColor theme="8" tint="0.59996337778862885"/>
                  <bgColor rgb="FFCC6600"/>
                </patternFill>
              </fill>
            </x14:dxf>
          </x14:cfRule>
          <x14:cfRule type="expression" priority="3" id="{6DA0EBBF-27B0-492D-B56E-D7E574F363B7}">
            <xm:f>C3=Listes!$A$16</xm:f>
            <x14:dxf>
              <font>
                <color rgb="FFF9B1E6"/>
              </font>
              <fill>
                <patternFill patternType="lightVertical">
                  <fgColor theme="8" tint="-0.24994659260841701"/>
                  <bgColor rgb="FFF9B1E6"/>
                </patternFill>
              </fill>
            </x14:dxf>
          </x14:cfRule>
          <x14:cfRule type="expression" priority="4" id="{80A13ADE-3B33-40AA-8B06-912B94F987FD}">
            <xm:f>C3=Listes!$A$15</xm:f>
            <x14:dxf>
              <font>
                <color rgb="FFBEEBFA"/>
              </font>
              <fill>
                <patternFill patternType="lightVertical">
                  <fgColor theme="8" tint="-0.24994659260841701"/>
                  <bgColor rgb="FFBEEBFA"/>
                </patternFill>
              </fill>
            </x14:dxf>
          </x14:cfRule>
          <x14:cfRule type="expression" priority="5" id="{97B41325-2BFD-4E3B-BF93-700CA9190639}">
            <xm:f>C3=Listes!$A$14</xm:f>
            <x14:dxf>
              <font>
                <color rgb="FFC9F297"/>
              </font>
              <fill>
                <patternFill patternType="lightVertical">
                  <fgColor theme="8" tint="-0.24994659260841701"/>
                  <bgColor rgb="FFC9F297"/>
                </patternFill>
              </fill>
            </x14:dxf>
          </x14:cfRule>
          <x14:cfRule type="expression" priority="6" id="{EBCE1942-2845-4B70-A8E5-EBB6AB473616}">
            <xm:f>C3=Listes!$A$13</xm:f>
            <x14:dxf>
              <font>
                <color rgb="FFFFFF99"/>
              </font>
              <fill>
                <patternFill patternType="lightVertical">
                  <fgColor theme="8" tint="-0.24994659260841701"/>
                  <bgColor rgb="FFFFFF99"/>
                </patternFill>
              </fill>
            </x14:dxf>
          </x14:cfRule>
          <x14:cfRule type="expression" priority="7" id="{478CE006-6A3B-41CE-A0AD-C05429309FB0}">
            <xm:f>C3=Listes!$A$12</xm:f>
            <x14:dxf>
              <font>
                <color rgb="FFFFB379"/>
              </font>
              <fill>
                <patternFill patternType="lightVertical">
                  <fgColor theme="8" tint="-0.24994659260841701"/>
                  <bgColor rgb="FFFFB379"/>
                </patternFill>
              </fill>
            </x14:dxf>
          </x14:cfRule>
          <x14:cfRule type="expression" priority="8" id="{3DD41429-A091-461E-9A6E-1F0E9BE0A57E}">
            <xm:f>C3=Listes!$A$11</xm:f>
            <x14:dxf>
              <font>
                <color rgb="FFFF0000"/>
              </font>
              <fill>
                <patternFill patternType="lightVertical">
                  <fgColor theme="8" tint="0.59996337778862885"/>
                  <bgColor rgb="FFF03E20"/>
                </patternFill>
              </fill>
            </x14:dxf>
          </x14:cfRule>
          <x14:cfRule type="cellIs" priority="9" operator="equal" id="{F9ECBDC0-4597-497F-B1CB-029E6EF7B151}">
            <xm:f>Listes!$A$2</xm:f>
            <x14:dxf>
              <font>
                <b val="0"/>
                <i val="0"/>
                <color theme="4"/>
              </font>
              <fill>
                <patternFill>
                  <bgColor theme="4"/>
                </patternFill>
              </fill>
            </x14:dxf>
          </x14:cfRule>
          <x14:cfRule type="expression" priority="10" id="{BEFF9EE7-2F71-4307-9A71-6AE3A446F284}">
            <xm:f>C3=Listes!$A$3</xm:f>
            <x14:dxf>
              <font>
                <color rgb="FFF03E20"/>
              </font>
              <fill>
                <patternFill>
                  <bgColor rgb="FFF03E20"/>
                </patternFill>
              </fill>
            </x14:dxf>
          </x14:cfRule>
          <x14:cfRule type="expression" priority="11" id="{77F00AED-EC3D-4366-981F-641A49870808}">
            <xm:f>C3=Listes!$A$4</xm:f>
            <x14:dxf>
              <font>
                <color rgb="FFFFB379"/>
              </font>
              <fill>
                <patternFill>
                  <bgColor rgb="FFFFB379"/>
                </patternFill>
              </fill>
            </x14:dxf>
          </x14:cfRule>
          <x14:cfRule type="expression" priority="12" id="{E0895613-15F5-481C-B282-315E0102E035}">
            <xm:f>C3=Listes!$A$5</xm:f>
            <x14:dxf>
              <font>
                <color rgb="FFFFFF99"/>
              </font>
              <fill>
                <patternFill>
                  <bgColor rgb="FFFFFF99"/>
                </patternFill>
              </fill>
            </x14:dxf>
          </x14:cfRule>
          <x14:cfRule type="expression" priority="13" id="{6A4B22D2-F9B0-4773-B967-93B72BD39C3F}">
            <xm:f>C3=Listes!$A$6</xm:f>
            <x14:dxf>
              <font>
                <color rgb="FFC9F297"/>
              </font>
              <fill>
                <patternFill>
                  <bgColor rgb="FFC9F297"/>
                </patternFill>
              </fill>
            </x14:dxf>
          </x14:cfRule>
          <x14:cfRule type="expression" priority="14" id="{7E236299-417D-47CB-8EBF-2361F9019402}">
            <xm:f>C3=Listes!$A$7</xm:f>
            <x14:dxf>
              <font>
                <color rgb="FFBEEBFA"/>
              </font>
              <fill>
                <patternFill>
                  <bgColor rgb="FFBEEBFA"/>
                </patternFill>
              </fill>
            </x14:dxf>
          </x14:cfRule>
          <x14:cfRule type="expression" priority="15" id="{A83FFF1F-DE0A-4C32-8225-45E10770FDF8}">
            <xm:f>C3=Listes!$A$8</xm:f>
            <x14:dxf>
              <font>
                <color rgb="FFF9B1E6"/>
              </font>
              <fill>
                <patternFill>
                  <bgColor rgb="FFF9B1E6"/>
                </patternFill>
              </fill>
            </x14:dxf>
          </x14:cfRule>
          <x14:cfRule type="expression" priority="16" id="{64117009-1947-4DC1-A23A-8745C3A50141}">
            <xm:f>C3=Listes!$A$9</xm:f>
            <x14:dxf>
              <font>
                <color rgb="FFCC6600"/>
              </font>
              <fill>
                <patternFill>
                  <bgColor rgb="FFCC6600"/>
                </patternFill>
              </fill>
            </x14:dxf>
          </x14:cfRule>
          <x14:cfRule type="expression" priority="17" id="{C8AB4EBA-F0BD-4174-B418-54837AD7DD7B}">
            <xm:f>C3=Listes!$A$10</xm:f>
            <x14:dxf>
              <font>
                <color rgb="FFBFBFBF"/>
              </font>
              <fill>
                <patternFill>
                  <bgColor rgb="FFBFBFBF"/>
                </patternFill>
              </fill>
            </x14:dxf>
          </x14:cfRule>
          <x14:cfRule type="expression" priority="18" id="{63571293-542B-484B-B0CB-A9B35C159BF4}">
            <xm:f>C3=Listes!$A$26</xm:f>
            <x14:dxf>
              <font>
                <color rgb="FFBFBFBF"/>
              </font>
              <fill>
                <patternFill patternType="lightHorizontal">
                  <fgColor theme="8" tint="0.59996337778862885"/>
                  <bgColor rgb="FFBFBFBF"/>
                </patternFill>
              </fill>
            </x14:dxf>
          </x14:cfRule>
          <x14:cfRule type="expression" priority="19" id="{7AC0E33F-F297-452C-BCEB-1F4D27A8A819}">
            <xm:f>C3=Listes!$A$25</xm:f>
            <x14:dxf>
              <font>
                <color rgb="FFCC6600"/>
              </font>
              <fill>
                <patternFill patternType="lightHorizontal">
                  <fgColor theme="8" tint="0.59996337778862885"/>
                  <bgColor rgb="FFCC6600"/>
                </patternFill>
              </fill>
            </x14:dxf>
          </x14:cfRule>
          <x14:cfRule type="expression" priority="20" id="{6C7F381C-A636-44B9-B1C3-B9B2E0A354C3}">
            <xm:f>C3=Listes!$A$24</xm:f>
            <x14:dxf>
              <font>
                <color rgb="FFF9B1E6"/>
              </font>
              <fill>
                <patternFill patternType="lightHorizontal">
                  <fgColor theme="8" tint="-0.24994659260841701"/>
                  <bgColor rgb="FFF9B1E6"/>
                </patternFill>
              </fill>
            </x14:dxf>
          </x14:cfRule>
          <x14:cfRule type="expression" priority="21" id="{4743FBE0-93D2-4FBE-A9AD-1BAC2647CB3D}">
            <xm:f>C3=Listes!$A$23</xm:f>
            <x14:dxf>
              <font>
                <color rgb="FFBEEBFA"/>
              </font>
              <fill>
                <patternFill patternType="lightHorizontal">
                  <fgColor theme="8" tint="-0.24994659260841701"/>
                  <bgColor rgb="FFBEEBFA"/>
                </patternFill>
              </fill>
            </x14:dxf>
          </x14:cfRule>
          <x14:cfRule type="expression" priority="22" id="{07B32FE0-D8B6-4299-9D9E-82E84F9BB573}">
            <xm:f>C3=Listes!$A$22</xm:f>
            <x14:dxf>
              <font>
                <color rgb="FFC9F297"/>
              </font>
              <fill>
                <patternFill patternType="lightHorizontal">
                  <fgColor theme="8" tint="-0.24994659260841701"/>
                  <bgColor rgb="FFC9F297"/>
                </patternFill>
              </fill>
            </x14:dxf>
          </x14:cfRule>
          <x14:cfRule type="expression" priority="23" id="{78A20BB1-6057-4EC1-B54F-3537A1771DA2}">
            <xm:f>C3=Listes!$A$21</xm:f>
            <x14:dxf>
              <font>
                <color rgb="FFFFFF99"/>
              </font>
              <fill>
                <patternFill patternType="lightHorizontal">
                  <fgColor theme="8" tint="-0.24994659260841701"/>
                  <bgColor rgb="FFFFFF99"/>
                </patternFill>
              </fill>
            </x14:dxf>
          </x14:cfRule>
          <x14:cfRule type="expression" priority="24" id="{C317A7D0-7072-42B8-B9EA-787D4B1C49D0}">
            <xm:f>C3=Listes!$A$20</xm:f>
            <x14:dxf>
              <font>
                <color rgb="FFFFB379"/>
              </font>
              <fill>
                <patternFill patternType="lightHorizontal">
                  <fgColor theme="8" tint="-0.24994659260841701"/>
                  <bgColor rgb="FFFFB379"/>
                </patternFill>
              </fill>
            </x14:dxf>
          </x14:cfRule>
          <x14:cfRule type="expression" priority="25" id="{059513CB-54B9-4F48-AAAE-B08555F222DA}">
            <xm:f>C3=Listes!$A$19</xm:f>
            <x14:dxf>
              <font>
                <color rgb="FFF03E20"/>
              </font>
              <fill>
                <patternFill patternType="lightHorizontal">
                  <fgColor theme="8" tint="0.59996337778862885"/>
                  <bgColor rgb="FFF03E20"/>
                </patternFill>
              </fill>
            </x14:dxf>
          </x14:cfRule>
          <x14:cfRule type="expression" priority="26" id="{437920E7-3090-4C11-9E9D-77C761624475}">
            <xm:f>C3=Listes!$A$27</xm:f>
            <x14:dxf>
              <font>
                <color rgb="FFF03E20"/>
              </font>
              <fill>
                <patternFill patternType="lightGrid">
                  <fgColor theme="8" tint="0.59996337778862885"/>
                  <bgColor rgb="FFF03E20"/>
                </patternFill>
              </fill>
            </x14:dxf>
          </x14:cfRule>
          <x14:cfRule type="expression" priority="27" id="{167F270F-ED0A-4139-B8A1-3F62CA4CEE13}">
            <xm:f>C3=Listes!$A$28</xm:f>
            <x14:dxf>
              <font>
                <color rgb="FFFFB379"/>
              </font>
              <fill>
                <patternFill patternType="lightGrid">
                  <fgColor theme="8" tint="-0.24994659260841701"/>
                  <bgColor rgb="FFFFB379"/>
                </patternFill>
              </fill>
            </x14:dxf>
          </x14:cfRule>
          <x14:cfRule type="expression" priority="28" id="{B02B2EA6-1395-4DCF-8833-2A69F6C27479}">
            <xm:f>C3=Listes!$A$29</xm:f>
            <x14:dxf>
              <font>
                <color rgb="FFFFFF99"/>
              </font>
              <fill>
                <patternFill patternType="lightGrid">
                  <fgColor theme="8" tint="-0.24994659260841701"/>
                  <bgColor rgb="FFFFFF99"/>
                </patternFill>
              </fill>
            </x14:dxf>
          </x14:cfRule>
          <x14:cfRule type="expression" priority="29" id="{019FEFC5-3CD7-4560-9DE7-21DEA8F9E5D4}">
            <xm:f>C3=Listes!$A$30</xm:f>
            <x14:dxf>
              <font>
                <color rgb="FFC9F297"/>
              </font>
              <fill>
                <patternFill patternType="lightGrid">
                  <fgColor theme="8" tint="-0.24994659260841701"/>
                  <bgColor rgb="FFC9F297"/>
                </patternFill>
              </fill>
            </x14:dxf>
          </x14:cfRule>
          <x14:cfRule type="expression" priority="30" id="{1E9FECBA-97ED-4FFD-BD08-EA2C901FE30F}">
            <xm:f>C3=Listes!$A$31</xm:f>
            <x14:dxf>
              <font>
                <color rgb="FFBEEBFA"/>
              </font>
              <fill>
                <patternFill patternType="lightGrid">
                  <fgColor theme="8" tint="-0.24994659260841701"/>
                  <bgColor rgb="FFBEEBFA"/>
                </patternFill>
              </fill>
            </x14:dxf>
          </x14:cfRule>
          <x14:cfRule type="expression" priority="31" id="{A4D93370-6D7B-49C2-BBE3-FF35935C76B0}">
            <xm:f>C3=Listes!$A$32</xm:f>
            <x14:dxf>
              <font>
                <color rgb="FFF9B1E6"/>
              </font>
              <fill>
                <patternFill patternType="lightGrid">
                  <fgColor theme="8" tint="-0.24994659260841701"/>
                  <bgColor rgb="FFF9B1E6"/>
                </patternFill>
              </fill>
            </x14:dxf>
          </x14:cfRule>
          <x14:cfRule type="expression" priority="32" id="{51F94EA9-75CF-4BA0-877D-2B1243D7ECF3}">
            <xm:f>C3=Listes!$A$33</xm:f>
            <x14:dxf>
              <font>
                <color rgb="FFCC6600"/>
              </font>
              <fill>
                <patternFill patternType="lightGrid">
                  <fgColor theme="8" tint="0.59996337778862885"/>
                  <bgColor rgb="FFCC6600"/>
                </patternFill>
              </fill>
            </x14:dxf>
          </x14:cfRule>
          <x14:cfRule type="expression" priority="33" id="{9FBE75CD-E40D-4140-AA77-C26B232109D4}">
            <xm:f>C3=Listes!$A$34</xm:f>
            <x14:dxf>
              <font>
                <color rgb="FFBFBFBF"/>
              </font>
              <fill>
                <patternFill patternType="lightGrid">
                  <fgColor theme="8" tint="0.59996337778862885"/>
                  <bgColor rgb="FFBFBFBF"/>
                </patternFill>
              </fill>
            </x14:dxf>
          </x14:cfRule>
          <xm:sqref>C3:AP40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42"/>
  <sheetViews>
    <sheetView workbookViewId="0">
      <selection activeCell="C2" sqref="C2"/>
    </sheetView>
  </sheetViews>
  <sheetFormatPr baseColWidth="10" defaultColWidth="3.7109375" defaultRowHeight="15" x14ac:dyDescent="0.25"/>
  <cols>
    <col min="1" max="16384" width="3.7109375" style="397"/>
  </cols>
  <sheetData>
    <row r="1" spans="2:52" ht="42" customHeight="1" x14ac:dyDescent="0.25">
      <c r="C1" s="397" t="s">
        <v>75</v>
      </c>
      <c r="D1" s="397" t="s">
        <v>283</v>
      </c>
      <c r="E1" s="397" t="s">
        <v>331</v>
      </c>
      <c r="F1" s="397" t="s">
        <v>332</v>
      </c>
      <c r="G1" s="397" t="s">
        <v>282</v>
      </c>
      <c r="I1" s="397" t="s">
        <v>1</v>
      </c>
      <c r="J1" s="441" t="s">
        <v>75</v>
      </c>
      <c r="K1" s="441" t="s">
        <v>76</v>
      </c>
      <c r="L1" s="441" t="s">
        <v>77</v>
      </c>
      <c r="M1" s="441" t="s">
        <v>78</v>
      </c>
      <c r="N1" s="441" t="s">
        <v>79</v>
      </c>
      <c r="O1" s="441" t="s">
        <v>80</v>
      </c>
      <c r="P1" s="441" t="s">
        <v>81</v>
      </c>
      <c r="Q1" s="441" t="s">
        <v>82</v>
      </c>
      <c r="R1" s="441" t="s">
        <v>83</v>
      </c>
      <c r="S1" s="397" t="s">
        <v>283</v>
      </c>
      <c r="T1" s="397" t="s">
        <v>331</v>
      </c>
      <c r="U1" s="397" t="s">
        <v>332</v>
      </c>
      <c r="V1" s="397" t="s">
        <v>282</v>
      </c>
      <c r="X1" s="397" t="s">
        <v>2</v>
      </c>
      <c r="Y1" s="441" t="s">
        <v>75</v>
      </c>
      <c r="Z1" s="441" t="s">
        <v>76</v>
      </c>
      <c r="AA1" s="441" t="s">
        <v>77</v>
      </c>
      <c r="AB1" s="441" t="s">
        <v>78</v>
      </c>
      <c r="AC1" s="441" t="s">
        <v>79</v>
      </c>
      <c r="AD1" s="441" t="s">
        <v>80</v>
      </c>
      <c r="AE1" s="441" t="s">
        <v>81</v>
      </c>
      <c r="AF1" s="441" t="s">
        <v>82</v>
      </c>
      <c r="AG1" s="441" t="s">
        <v>83</v>
      </c>
      <c r="AH1" s="397" t="s">
        <v>283</v>
      </c>
      <c r="AI1" s="397" t="s">
        <v>331</v>
      </c>
      <c r="AJ1" s="397" t="s">
        <v>332</v>
      </c>
      <c r="AK1" s="397" t="s">
        <v>282</v>
      </c>
      <c r="AM1" s="397" t="s">
        <v>3</v>
      </c>
      <c r="AN1" s="441" t="s">
        <v>75</v>
      </c>
      <c r="AO1" s="441" t="s">
        <v>76</v>
      </c>
      <c r="AP1" s="441" t="s">
        <v>77</v>
      </c>
      <c r="AQ1" s="441" t="s">
        <v>78</v>
      </c>
      <c r="AR1" s="441" t="s">
        <v>79</v>
      </c>
      <c r="AS1" s="441" t="s">
        <v>80</v>
      </c>
      <c r="AT1" s="441" t="s">
        <v>81</v>
      </c>
      <c r="AU1" s="441" t="s">
        <v>82</v>
      </c>
      <c r="AV1" s="441" t="s">
        <v>83</v>
      </c>
      <c r="AW1" s="397" t="s">
        <v>283</v>
      </c>
      <c r="AX1" s="397" t="s">
        <v>331</v>
      </c>
      <c r="AY1" s="397" t="s">
        <v>332</v>
      </c>
      <c r="AZ1" s="397" t="s">
        <v>282</v>
      </c>
    </row>
    <row r="2" spans="2:52" x14ac:dyDescent="0.25">
      <c r="B2" s="455" t="s">
        <v>141</v>
      </c>
      <c r="C2" s="397">
        <f>'Répartition des EC 6 Périodes'!$C5*'Répartition des EC 6 Périodes'!$D5</f>
        <v>7</v>
      </c>
      <c r="D2" s="397">
        <f>IFERROR(FIND(D$1,'Répartition des EC 6 Périodes'!$I5)/FIND(D$1,'Répartition des EC 6 Périodes'!$I5),0)</f>
        <v>0</v>
      </c>
      <c r="E2" s="397">
        <f>IFERROR(FIND(E$1,'Répartition des EC 6 Périodes'!$I5)/FIND(E$1,'Répartition des EC 6 Périodes'!$I5),0)</f>
        <v>1</v>
      </c>
      <c r="F2" s="397">
        <f>IFERROR(FIND(F$1,'Répartition des EC 6 Périodes'!$I5)/FIND(F$1,'Répartition des EC 6 Périodes'!$I5),0)</f>
        <v>0</v>
      </c>
      <c r="G2" s="397">
        <f>IFERROR(FIND(G$1,'Répartition des EC 6 Périodes'!$I5)/FIND(G$1,'Répartition des EC 6 Périodes'!$I5),0)</f>
        <v>0</v>
      </c>
      <c r="I2" s="455"/>
      <c r="J2" s="397">
        <f>(LEFT('Répartition des EC 6 Périodes'!$O5,LEN(J$1))=J$1)*'Répartition des EC 6 Périodes'!$M5*'Répartition des EC 6 Périodes'!$N5</f>
        <v>0</v>
      </c>
      <c r="K2" s="397">
        <f>(LEFT('Répartition des EC 6 Périodes'!$O5,LEN(K$1))=K$1)*'Répartition des EC 6 Périodes'!$M5*'Répartition des EC 6 Périodes'!$N5</f>
        <v>0</v>
      </c>
      <c r="L2" s="397">
        <f>(LEFT('Répartition des EC 6 Périodes'!$O5,LEN(L$1))=L$1)*'Répartition des EC 6 Périodes'!$M5*'Répartition des EC 6 Périodes'!$N5</f>
        <v>0</v>
      </c>
      <c r="M2" s="397">
        <f>(LEFT('Répartition des EC 6 Périodes'!$O5,LEN(M$1))=M$1)*'Répartition des EC 6 Périodes'!$M5*'Répartition des EC 6 Périodes'!$N5</f>
        <v>0</v>
      </c>
      <c r="N2" s="397">
        <f>(LEFT('Répartition des EC 6 Périodes'!$O5,LEN(N$1))=N$1)*'Répartition des EC 6 Périodes'!$M5*'Répartition des EC 6 Périodes'!$N5</f>
        <v>0</v>
      </c>
      <c r="O2" s="397">
        <f>(LEFT('Répartition des EC 6 Périodes'!$O5,LEN(O$1))=O$1)*'Répartition des EC 6 Périodes'!$M5*'Répartition des EC 6 Périodes'!$N5</f>
        <v>0</v>
      </c>
      <c r="P2" s="397">
        <f>(LEFT('Répartition des EC 6 Périodes'!$O5,LEN(P$1))=P$1)*'Répartition des EC 6 Périodes'!$M5*'Répartition des EC 6 Périodes'!$N5</f>
        <v>0</v>
      </c>
      <c r="Q2" s="397">
        <f>(LEFT('Répartition des EC 6 Périodes'!$O5,LEN(Q$1))=Q$1)*'Répartition des EC 6 Périodes'!$M5*'Répartition des EC 6 Périodes'!$N5</f>
        <v>0</v>
      </c>
      <c r="R2" s="397">
        <f>(LEFT('Répartition des EC 6 Périodes'!$O5,LEN(R$1))=R$1)*'Répartition des EC 6 Périodes'!$M5*'Répartition des EC 6 Périodes'!$N5</f>
        <v>0</v>
      </c>
      <c r="S2" s="397">
        <f>IFERROR(FIND(S$1,'Répartition des EC 6 Périodes'!$S5)/FIND(S$1,'Répartition des EC 6 Périodes'!$S5),0)</f>
        <v>0</v>
      </c>
      <c r="T2" s="397">
        <f>IFERROR(FIND(T$1,'Répartition des EC 6 Périodes'!$S5)/FIND(T$1,'Répartition des EC 6 Périodes'!$S5),0)</f>
        <v>0</v>
      </c>
      <c r="U2" s="397">
        <f>IFERROR(FIND(U$1,'Répartition des EC 6 Périodes'!$S5)/FIND(U$1,'Répartition des EC 6 Périodes'!$S5),0)</f>
        <v>0</v>
      </c>
      <c r="V2" s="397">
        <f>IFERROR(FIND(V$1,'Répartition des EC 6 Périodes'!$S5)/FIND(V$1,'Répartition des EC 6 Périodes'!$S5),0)</f>
        <v>0</v>
      </c>
      <c r="Y2" s="397">
        <f>(LEFT('Répartition des EC 6 Périodes'!$X5,LEN(Y$1))=Y$1)*'Répartition des EC 6 Périodes'!$V5*'Répartition des EC 6 Périodes'!$W5</f>
        <v>0</v>
      </c>
      <c r="Z2" s="397">
        <f>(LEFT('Répartition des EC 6 Périodes'!$X5,LEN(Z$1))=Z$1)*'Répartition des EC 6 Périodes'!$V5*'Répartition des EC 6 Périodes'!$W5</f>
        <v>0</v>
      </c>
      <c r="AA2" s="397">
        <f>(LEFT('Répartition des EC 6 Périodes'!$X5,LEN(AA$1))=AA$1)*'Répartition des EC 6 Périodes'!$V5*'Répartition des EC 6 Périodes'!$W5</f>
        <v>0</v>
      </c>
      <c r="AB2" s="397">
        <f>(LEFT('Répartition des EC 6 Périodes'!$X5,LEN(AB$1))=AB$1)*'Répartition des EC 6 Périodes'!$V5*'Répartition des EC 6 Périodes'!$W5</f>
        <v>0</v>
      </c>
      <c r="AC2" s="397">
        <f>(LEFT('Répartition des EC 6 Périodes'!$X5,LEN(AC$1))=AC$1)*'Répartition des EC 6 Périodes'!$V5*'Répartition des EC 6 Périodes'!$W5</f>
        <v>0</v>
      </c>
      <c r="AD2" s="397">
        <f>(LEFT('Répartition des EC 6 Périodes'!$X5,LEN(AD$1))=AD$1)*'Répartition des EC 6 Périodes'!$V5*'Répartition des EC 6 Périodes'!$W5</f>
        <v>0</v>
      </c>
      <c r="AE2" s="397">
        <f>(LEFT('Répartition des EC 6 Périodes'!$X5,LEN(AE$1))=AE$1)*'Répartition des EC 6 Périodes'!$V5*'Répartition des EC 6 Périodes'!$W5</f>
        <v>0</v>
      </c>
      <c r="AF2" s="397">
        <f>(LEFT('Répartition des EC 6 Périodes'!$X5,LEN(AF$1))=AF$1)*'Répartition des EC 6 Périodes'!$V5*'Répartition des EC 6 Périodes'!$W5</f>
        <v>0</v>
      </c>
      <c r="AG2" s="397">
        <f>(LEFT('Répartition des EC 6 Périodes'!$X5,LEN(AG$1))=AG$1)*'Répartition des EC 6 Périodes'!$V5*'Répartition des EC 6 Périodes'!$W5</f>
        <v>0</v>
      </c>
      <c r="AH2" s="397">
        <f>IFERROR(FIND(AH$1,'Répartition des EC 6 Périodes'!$AB5)/FIND(AH$1,'Répartition des EC 6 Périodes'!$AB5),0)</f>
        <v>0</v>
      </c>
      <c r="AI2" s="397">
        <f>IFERROR(FIND(AI$1,'Répartition des EC 6 Périodes'!$AB5)/FIND(AI$1,'Répartition des EC 6 Périodes'!$AB5),0)</f>
        <v>0</v>
      </c>
      <c r="AJ2" s="397">
        <f>IFERROR(FIND(AJ$1,'Répartition des EC 6 Périodes'!$AB5)/FIND(AJ$1,'Répartition des EC 6 Périodes'!$AB5),0)</f>
        <v>0</v>
      </c>
      <c r="AK2" s="397">
        <f>IFERROR(FIND(AK$1,'Répartition des EC 6 Périodes'!$AB5)/FIND(AK$1,'Répartition des EC 6 Périodes'!$AB5),0)</f>
        <v>0</v>
      </c>
      <c r="AN2" s="397">
        <f>(LEFT('Répartition des EC 6 Périodes'!$AG5,LEN(AN$1))=AN$1)*'Répartition des EC 6 Périodes'!$AE5*'Répartition des EC 6 Périodes'!$AF5</f>
        <v>0</v>
      </c>
      <c r="AO2" s="397">
        <f>(LEFT('Répartition des EC 6 Périodes'!$AG5,LEN(AO$1))=AO$1)*'Répartition des EC 6 Périodes'!$AE5*'Répartition des EC 6 Périodes'!$AF5</f>
        <v>0</v>
      </c>
      <c r="AP2" s="397">
        <f>(LEFT('Répartition des EC 6 Périodes'!$AG5,LEN(AP$1))=AP$1)*'Répartition des EC 6 Périodes'!$AE5*'Répartition des EC 6 Périodes'!$AF5</f>
        <v>0</v>
      </c>
      <c r="AQ2" s="397">
        <f>(LEFT('Répartition des EC 6 Périodes'!$AG5,LEN(AQ$1))=AQ$1)*'Répartition des EC 6 Périodes'!$AE5*'Répartition des EC 6 Périodes'!$AF5</f>
        <v>0</v>
      </c>
      <c r="AR2" s="397">
        <f>(LEFT('Répartition des EC 6 Périodes'!$AG5,LEN(AR$1))=AR$1)*'Répartition des EC 6 Périodes'!$AE5*'Répartition des EC 6 Périodes'!$AF5</f>
        <v>0</v>
      </c>
      <c r="AS2" s="397">
        <f>(LEFT('Répartition des EC 6 Périodes'!$AG5,LEN(AS$1))=AS$1)*'Répartition des EC 6 Périodes'!$AE5*'Répartition des EC 6 Périodes'!$AF5</f>
        <v>0</v>
      </c>
      <c r="AT2" s="397">
        <f>(LEFT('Répartition des EC 6 Périodes'!$AG5,LEN(AT$1))=AT$1)*'Répartition des EC 6 Périodes'!$AE5*'Répartition des EC 6 Périodes'!$AF5</f>
        <v>0</v>
      </c>
      <c r="AU2" s="397">
        <f>(LEFT('Répartition des EC 6 Périodes'!$AG5,LEN(AU$1))=AU$1)*'Répartition des EC 6 Périodes'!$AE5*'Répartition des EC 6 Périodes'!$AF5</f>
        <v>0</v>
      </c>
      <c r="AV2" s="397">
        <f>(LEFT('Répartition des EC 6 Périodes'!$AG5,LEN(AV$1))=AV$1)*'Répartition des EC 6 Périodes'!$AE5*'Répartition des EC 6 Périodes'!$AF5</f>
        <v>0</v>
      </c>
      <c r="AW2" s="397">
        <f>IFERROR(FIND(AW$1,'Répartition des EC 6 Périodes'!$AK5)/FIND(AW$1,'Répartition des EC 6 Périodes'!$AK5),0)</f>
        <v>0</v>
      </c>
      <c r="AX2" s="397">
        <f>IFERROR(FIND(AX$1,'Répartition des EC 6 Périodes'!$AK5)/FIND(AX$1,'Répartition des EC 6 Périodes'!$AK5),0)</f>
        <v>0</v>
      </c>
      <c r="AY2" s="397">
        <f>IFERROR(FIND(AY$1,'Répartition des EC 6 Périodes'!$AK5)/FIND(AY$1,'Répartition des EC 6 Périodes'!$AK5),0)</f>
        <v>0</v>
      </c>
      <c r="AZ2" s="397">
        <f>IFERROR(FIND(AZ$1,'Répartition des EC 6 Périodes'!$AK5)/FIND(AZ$1,'Répartition des EC 6 Périodes'!$AK5),0)</f>
        <v>0</v>
      </c>
    </row>
    <row r="3" spans="2:52" x14ac:dyDescent="0.25">
      <c r="B3" s="455"/>
      <c r="C3" s="397">
        <f>'Répartition des EC 6 Périodes'!$C6*'Répartition des EC 6 Périodes'!$D6</f>
        <v>7</v>
      </c>
      <c r="D3" s="397">
        <f>IFERROR(FIND(D$1,'Répartition des EC 6 Périodes'!$I6)/FIND(D$1,'Répartition des EC 6 Périodes'!$I6),0)</f>
        <v>1</v>
      </c>
      <c r="E3" s="397">
        <f>IFERROR(FIND(E$1,'Répartition des EC 6 Périodes'!$I6)/FIND(E$1,'Répartition des EC 6 Périodes'!$I6),0)</f>
        <v>1</v>
      </c>
      <c r="F3" s="397">
        <f>IFERROR(FIND(F$1,'Répartition des EC 6 Périodes'!$I6)/FIND(F$1,'Répartition des EC 6 Périodes'!$I6),0)</f>
        <v>0</v>
      </c>
      <c r="G3" s="397">
        <f>IFERROR(FIND(G$1,'Répartition des EC 6 Périodes'!$I6)/FIND(G$1,'Répartition des EC 6 Périodes'!$I6),0)</f>
        <v>0</v>
      </c>
      <c r="I3" s="455"/>
      <c r="J3" s="397">
        <f>(LEFT('Répartition des EC 6 Périodes'!$O6,LEN(J$1))=J$1)*'Répartition des EC 6 Périodes'!$M6*'Répartition des EC 6 Périodes'!$N6</f>
        <v>0</v>
      </c>
      <c r="K3" s="397">
        <f>(LEFT('Répartition des EC 6 Périodes'!$O6,LEN(K$1))=K$1)*'Répartition des EC 6 Périodes'!$M6*'Répartition des EC 6 Périodes'!$N6</f>
        <v>0</v>
      </c>
      <c r="L3" s="397">
        <f>(LEFT('Répartition des EC 6 Périodes'!$O6,LEN(L$1))=L$1)*'Répartition des EC 6 Périodes'!$M6*'Répartition des EC 6 Périodes'!$N6</f>
        <v>0</v>
      </c>
      <c r="M3" s="397">
        <f>(LEFT('Répartition des EC 6 Périodes'!$O6,LEN(M$1))=M$1)*'Répartition des EC 6 Périodes'!$M6*'Répartition des EC 6 Périodes'!$N6</f>
        <v>0</v>
      </c>
      <c r="N3" s="397">
        <f>(LEFT('Répartition des EC 6 Périodes'!$O6,LEN(N$1))=N$1)*'Répartition des EC 6 Périodes'!$M6*'Répartition des EC 6 Périodes'!$N6</f>
        <v>0</v>
      </c>
      <c r="O3" s="397">
        <f>(LEFT('Répartition des EC 6 Périodes'!$O6,LEN(O$1))=O$1)*'Répartition des EC 6 Périodes'!$M6*'Répartition des EC 6 Périodes'!$N6</f>
        <v>0</v>
      </c>
      <c r="P3" s="397">
        <f>(LEFT('Répartition des EC 6 Périodes'!$O6,LEN(P$1))=P$1)*'Répartition des EC 6 Périodes'!$M6*'Répartition des EC 6 Périodes'!$N6</f>
        <v>0</v>
      </c>
      <c r="Q3" s="397">
        <f>(LEFT('Répartition des EC 6 Périodes'!$O6,LEN(Q$1))=Q$1)*'Répartition des EC 6 Périodes'!$M6*'Répartition des EC 6 Périodes'!$N6</f>
        <v>0</v>
      </c>
      <c r="R3" s="397">
        <f>(LEFT('Répartition des EC 6 Périodes'!$O6,LEN(R$1))=R$1)*'Répartition des EC 6 Périodes'!$M6*'Répartition des EC 6 Périodes'!$N6</f>
        <v>0</v>
      </c>
      <c r="S3" s="397">
        <f>IFERROR(FIND(S$1,'Répartition des EC 6 Périodes'!$S6)/FIND(S$1,'Répartition des EC 6 Périodes'!$S6),0)</f>
        <v>0</v>
      </c>
      <c r="T3" s="397">
        <f>IFERROR(FIND(T$1,'Répartition des EC 6 Périodes'!$S6)/FIND(T$1,'Répartition des EC 6 Périodes'!$S6),0)</f>
        <v>0</v>
      </c>
      <c r="U3" s="397">
        <f>IFERROR(FIND(U$1,'Répartition des EC 6 Périodes'!$S6)/FIND(U$1,'Répartition des EC 6 Périodes'!$S6),0)</f>
        <v>0</v>
      </c>
      <c r="V3" s="397">
        <f>IFERROR(FIND(V$1,'Répartition des EC 6 Périodes'!$S6)/FIND(V$1,'Répartition des EC 6 Périodes'!$S6),0)</f>
        <v>0</v>
      </c>
      <c r="Y3" s="397">
        <f>(LEFT('Répartition des EC 6 Périodes'!$X6,LEN(Y$1))=Y$1)*'Répartition des EC 6 Périodes'!$V6*'Répartition des EC 6 Périodes'!$W6</f>
        <v>0</v>
      </c>
      <c r="Z3" s="397">
        <f>(LEFT('Répartition des EC 6 Périodes'!$X6,LEN(Z$1))=Z$1)*'Répartition des EC 6 Périodes'!$V6*'Répartition des EC 6 Périodes'!$W6</f>
        <v>0</v>
      </c>
      <c r="AA3" s="397">
        <f>(LEFT('Répartition des EC 6 Périodes'!$X6,LEN(AA$1))=AA$1)*'Répartition des EC 6 Périodes'!$V6*'Répartition des EC 6 Périodes'!$W6</f>
        <v>0</v>
      </c>
      <c r="AB3" s="397">
        <f>(LEFT('Répartition des EC 6 Périodes'!$X6,LEN(AB$1))=AB$1)*'Répartition des EC 6 Périodes'!$V6*'Répartition des EC 6 Périodes'!$W6</f>
        <v>0</v>
      </c>
      <c r="AC3" s="397">
        <f>(LEFT('Répartition des EC 6 Périodes'!$X6,LEN(AC$1))=AC$1)*'Répartition des EC 6 Périodes'!$V6*'Répartition des EC 6 Périodes'!$W6</f>
        <v>0</v>
      </c>
      <c r="AD3" s="397">
        <f>(LEFT('Répartition des EC 6 Périodes'!$X6,LEN(AD$1))=AD$1)*'Répartition des EC 6 Périodes'!$V6*'Répartition des EC 6 Périodes'!$W6</f>
        <v>0</v>
      </c>
      <c r="AE3" s="397">
        <f>(LEFT('Répartition des EC 6 Périodes'!$X6,LEN(AE$1))=AE$1)*'Répartition des EC 6 Périodes'!$V6*'Répartition des EC 6 Périodes'!$W6</f>
        <v>0</v>
      </c>
      <c r="AF3" s="397">
        <f>(LEFT('Répartition des EC 6 Périodes'!$X6,LEN(AF$1))=AF$1)*'Répartition des EC 6 Périodes'!$V6*'Répartition des EC 6 Périodes'!$W6</f>
        <v>0</v>
      </c>
      <c r="AG3" s="397">
        <f>(LEFT('Répartition des EC 6 Périodes'!$X6,LEN(AG$1))=AG$1)*'Répartition des EC 6 Périodes'!$V6*'Répartition des EC 6 Périodes'!$W6</f>
        <v>0</v>
      </c>
      <c r="AH3" s="397">
        <f>IFERROR(FIND(AH$1,'Répartition des EC 6 Périodes'!$AB6)/FIND(AH$1,'Répartition des EC 6 Périodes'!$AB6),0)</f>
        <v>0</v>
      </c>
      <c r="AI3" s="397">
        <f>IFERROR(FIND(AI$1,'Répartition des EC 6 Périodes'!$AB6)/FIND(AI$1,'Répartition des EC 6 Périodes'!$AB6),0)</f>
        <v>0</v>
      </c>
      <c r="AJ3" s="397">
        <f>IFERROR(FIND(AJ$1,'Répartition des EC 6 Périodes'!$AB6)/FIND(AJ$1,'Répartition des EC 6 Périodes'!$AB6),0)</f>
        <v>0</v>
      </c>
      <c r="AK3" s="397">
        <f>IFERROR(FIND(AK$1,'Répartition des EC 6 Périodes'!$AB6)/FIND(AK$1,'Répartition des EC 6 Périodes'!$AB6),0)</f>
        <v>0</v>
      </c>
      <c r="AN3" s="397">
        <f>(LEFT('Répartition des EC 6 Périodes'!$AG6,LEN(AN$1))=AN$1)*'Répartition des EC 6 Périodes'!$AE6*'Répartition des EC 6 Périodes'!$AF6</f>
        <v>0</v>
      </c>
      <c r="AO3" s="397">
        <f>(LEFT('Répartition des EC 6 Périodes'!$AG6,LEN(AO$1))=AO$1)*'Répartition des EC 6 Périodes'!$AE6*'Répartition des EC 6 Périodes'!$AF6</f>
        <v>0</v>
      </c>
      <c r="AP3" s="397">
        <f>(LEFT('Répartition des EC 6 Périodes'!$AG6,LEN(AP$1))=AP$1)*'Répartition des EC 6 Périodes'!$AE6*'Répartition des EC 6 Périodes'!$AF6</f>
        <v>0</v>
      </c>
      <c r="AQ3" s="397">
        <f>(LEFT('Répartition des EC 6 Périodes'!$AG6,LEN(AQ$1))=AQ$1)*'Répartition des EC 6 Périodes'!$AE6*'Répartition des EC 6 Périodes'!$AF6</f>
        <v>0</v>
      </c>
      <c r="AR3" s="397">
        <f>(LEFT('Répartition des EC 6 Périodes'!$AG6,LEN(AR$1))=AR$1)*'Répartition des EC 6 Périodes'!$AE6*'Répartition des EC 6 Périodes'!$AF6</f>
        <v>0</v>
      </c>
      <c r="AS3" s="397">
        <f>(LEFT('Répartition des EC 6 Périodes'!$AG6,LEN(AS$1))=AS$1)*'Répartition des EC 6 Périodes'!$AE6*'Répartition des EC 6 Périodes'!$AF6</f>
        <v>0</v>
      </c>
      <c r="AT3" s="397">
        <f>(LEFT('Répartition des EC 6 Périodes'!$AG6,LEN(AT$1))=AT$1)*'Répartition des EC 6 Périodes'!$AE6*'Répartition des EC 6 Périodes'!$AF6</f>
        <v>0</v>
      </c>
      <c r="AU3" s="397">
        <f>(LEFT('Répartition des EC 6 Périodes'!$AG6,LEN(AU$1))=AU$1)*'Répartition des EC 6 Périodes'!$AE6*'Répartition des EC 6 Périodes'!$AF6</f>
        <v>0</v>
      </c>
      <c r="AV3" s="397">
        <f>(LEFT('Répartition des EC 6 Périodes'!$AG6,LEN(AV$1))=AV$1)*'Répartition des EC 6 Périodes'!$AE6*'Répartition des EC 6 Périodes'!$AF6</f>
        <v>0</v>
      </c>
      <c r="AW3" s="397">
        <f>IFERROR(FIND(AW$1,'Répartition des EC 6 Périodes'!$AK6)/FIND(AW$1,'Répartition des EC 6 Périodes'!$AK6),0)</f>
        <v>0</v>
      </c>
      <c r="AX3" s="397">
        <f>IFERROR(FIND(AX$1,'Répartition des EC 6 Périodes'!$AK6)/FIND(AX$1,'Répartition des EC 6 Périodes'!$AK6),0)</f>
        <v>0</v>
      </c>
      <c r="AY3" s="397">
        <f>IFERROR(FIND(AY$1,'Répartition des EC 6 Périodes'!$AK6)/FIND(AY$1,'Répartition des EC 6 Périodes'!$AK6),0)</f>
        <v>0</v>
      </c>
      <c r="AZ3" s="397">
        <f>IFERROR(FIND(AZ$1,'Répartition des EC 6 Périodes'!$AK6)/FIND(AZ$1,'Répartition des EC 6 Périodes'!$AK6),0)</f>
        <v>0</v>
      </c>
    </row>
    <row r="4" spans="2:52" x14ac:dyDescent="0.25">
      <c r="B4" s="455"/>
      <c r="C4" s="397">
        <f>'Répartition des EC 6 Périodes'!$C7*'Répartition des EC 6 Périodes'!$D7</f>
        <v>7</v>
      </c>
      <c r="D4" s="397">
        <f>IFERROR(FIND(D$1,'Répartition des EC 6 Périodes'!$I7)/FIND(D$1,'Répartition des EC 6 Périodes'!$I7),0)</f>
        <v>0</v>
      </c>
      <c r="E4" s="397">
        <f>IFERROR(FIND(E$1,'Répartition des EC 6 Périodes'!$I7)/FIND(E$1,'Répartition des EC 6 Périodes'!$I7),0)</f>
        <v>0</v>
      </c>
      <c r="F4" s="397">
        <f>IFERROR(FIND(F$1,'Répartition des EC 6 Périodes'!$I7)/FIND(F$1,'Répartition des EC 6 Périodes'!$I7),0)</f>
        <v>0</v>
      </c>
      <c r="G4" s="397">
        <f>IFERROR(FIND(G$1,'Répartition des EC 6 Périodes'!$I7)/FIND(G$1,'Répartition des EC 6 Périodes'!$I7),0)</f>
        <v>0</v>
      </c>
      <c r="I4" s="455"/>
      <c r="J4" s="397">
        <f>(LEFT('Répartition des EC 6 Périodes'!$O7,LEN(J$1))=J$1)*'Répartition des EC 6 Périodes'!$M7*'Répartition des EC 6 Périodes'!$N7</f>
        <v>0</v>
      </c>
      <c r="K4" s="397">
        <f>(LEFT('Répartition des EC 6 Périodes'!$O7,LEN(K$1))=K$1)*'Répartition des EC 6 Périodes'!$M7*'Répartition des EC 6 Périodes'!$N7</f>
        <v>0</v>
      </c>
      <c r="L4" s="397">
        <f>(LEFT('Répartition des EC 6 Périodes'!$O7,LEN(L$1))=L$1)*'Répartition des EC 6 Périodes'!$M7*'Répartition des EC 6 Périodes'!$N7</f>
        <v>0</v>
      </c>
      <c r="M4" s="397">
        <f>(LEFT('Répartition des EC 6 Périodes'!$O7,LEN(M$1))=M$1)*'Répartition des EC 6 Périodes'!$M7*'Répartition des EC 6 Périodes'!$N7</f>
        <v>0</v>
      </c>
      <c r="N4" s="397">
        <f>(LEFT('Répartition des EC 6 Périodes'!$O7,LEN(N$1))=N$1)*'Répartition des EC 6 Périodes'!$M7*'Répartition des EC 6 Périodes'!$N7</f>
        <v>0</v>
      </c>
      <c r="O4" s="397">
        <f>(LEFT('Répartition des EC 6 Périodes'!$O7,LEN(O$1))=O$1)*'Répartition des EC 6 Périodes'!$M7*'Répartition des EC 6 Périodes'!$N7</f>
        <v>0</v>
      </c>
      <c r="P4" s="397">
        <f>(LEFT('Répartition des EC 6 Périodes'!$O7,LEN(P$1))=P$1)*'Répartition des EC 6 Périodes'!$M7*'Répartition des EC 6 Périodes'!$N7</f>
        <v>0</v>
      </c>
      <c r="Q4" s="397">
        <f>(LEFT('Répartition des EC 6 Périodes'!$O7,LEN(Q$1))=Q$1)*'Répartition des EC 6 Périodes'!$M7*'Répartition des EC 6 Périodes'!$N7</f>
        <v>0</v>
      </c>
      <c r="R4" s="397">
        <f>(LEFT('Répartition des EC 6 Périodes'!$O7,LEN(R$1))=R$1)*'Répartition des EC 6 Périodes'!$M7*'Répartition des EC 6 Périodes'!$N7</f>
        <v>0</v>
      </c>
      <c r="S4" s="397">
        <f>IFERROR(FIND(S$1,'Répartition des EC 6 Périodes'!$S7)/FIND(S$1,'Répartition des EC 6 Périodes'!$S7),0)</f>
        <v>0</v>
      </c>
      <c r="T4" s="397">
        <f>IFERROR(FIND(T$1,'Répartition des EC 6 Périodes'!$S7)/FIND(T$1,'Répartition des EC 6 Périodes'!$S7),0)</f>
        <v>0</v>
      </c>
      <c r="U4" s="397">
        <f>IFERROR(FIND(U$1,'Répartition des EC 6 Périodes'!$S7)/FIND(U$1,'Répartition des EC 6 Périodes'!$S7),0)</f>
        <v>0</v>
      </c>
      <c r="V4" s="397">
        <f>IFERROR(FIND(V$1,'Répartition des EC 6 Périodes'!$S7)/FIND(V$1,'Répartition des EC 6 Périodes'!$S7),0)</f>
        <v>0</v>
      </c>
      <c r="Y4" s="397">
        <f>(LEFT('Répartition des EC 6 Périodes'!$X7,LEN(Y$1))=Y$1)*'Répartition des EC 6 Périodes'!$V7*'Répartition des EC 6 Périodes'!$W7</f>
        <v>0</v>
      </c>
      <c r="Z4" s="397">
        <f>(LEFT('Répartition des EC 6 Périodes'!$X7,LEN(Z$1))=Z$1)*'Répartition des EC 6 Périodes'!$V7*'Répartition des EC 6 Périodes'!$W7</f>
        <v>0</v>
      </c>
      <c r="AA4" s="397">
        <f>(LEFT('Répartition des EC 6 Périodes'!$X7,LEN(AA$1))=AA$1)*'Répartition des EC 6 Périodes'!$V7*'Répartition des EC 6 Périodes'!$W7</f>
        <v>0</v>
      </c>
      <c r="AB4" s="397">
        <f>(LEFT('Répartition des EC 6 Périodes'!$X7,LEN(AB$1))=AB$1)*'Répartition des EC 6 Périodes'!$V7*'Répartition des EC 6 Périodes'!$W7</f>
        <v>0</v>
      </c>
      <c r="AC4" s="397">
        <f>(LEFT('Répartition des EC 6 Périodes'!$X7,LEN(AC$1))=AC$1)*'Répartition des EC 6 Périodes'!$V7*'Répartition des EC 6 Périodes'!$W7</f>
        <v>0</v>
      </c>
      <c r="AD4" s="397">
        <f>(LEFT('Répartition des EC 6 Périodes'!$X7,LEN(AD$1))=AD$1)*'Répartition des EC 6 Périodes'!$V7*'Répartition des EC 6 Périodes'!$W7</f>
        <v>0</v>
      </c>
      <c r="AE4" s="397">
        <f>(LEFT('Répartition des EC 6 Périodes'!$X7,LEN(AE$1))=AE$1)*'Répartition des EC 6 Périodes'!$V7*'Répartition des EC 6 Périodes'!$W7</f>
        <v>0</v>
      </c>
      <c r="AF4" s="397">
        <f>(LEFT('Répartition des EC 6 Périodes'!$X7,LEN(AF$1))=AF$1)*'Répartition des EC 6 Périodes'!$V7*'Répartition des EC 6 Périodes'!$W7</f>
        <v>0</v>
      </c>
      <c r="AG4" s="397">
        <f>(LEFT('Répartition des EC 6 Périodes'!$X7,LEN(AG$1))=AG$1)*'Répartition des EC 6 Périodes'!$V7*'Répartition des EC 6 Périodes'!$W7</f>
        <v>0</v>
      </c>
      <c r="AH4" s="397">
        <f>IFERROR(FIND(AH$1,'Répartition des EC 6 Périodes'!$AB7)/FIND(AH$1,'Répartition des EC 6 Périodes'!$AB7),0)</f>
        <v>0</v>
      </c>
      <c r="AI4" s="397">
        <f>IFERROR(FIND(AI$1,'Répartition des EC 6 Périodes'!$AB7)/FIND(AI$1,'Répartition des EC 6 Périodes'!$AB7),0)</f>
        <v>0</v>
      </c>
      <c r="AJ4" s="397">
        <f>IFERROR(FIND(AJ$1,'Répartition des EC 6 Périodes'!$AB7)/FIND(AJ$1,'Répartition des EC 6 Périodes'!$AB7),0)</f>
        <v>0</v>
      </c>
      <c r="AK4" s="397">
        <f>IFERROR(FIND(AK$1,'Répartition des EC 6 Périodes'!$AB7)/FIND(AK$1,'Répartition des EC 6 Périodes'!$AB7),0)</f>
        <v>0</v>
      </c>
      <c r="AN4" s="397">
        <f>(LEFT('Répartition des EC 6 Périodes'!$AG7,LEN(AN$1))=AN$1)*'Répartition des EC 6 Périodes'!$AE7*'Répartition des EC 6 Périodes'!$AF7</f>
        <v>0</v>
      </c>
      <c r="AO4" s="397">
        <f>(LEFT('Répartition des EC 6 Périodes'!$AG7,LEN(AO$1))=AO$1)*'Répartition des EC 6 Périodes'!$AE7*'Répartition des EC 6 Périodes'!$AF7</f>
        <v>0</v>
      </c>
      <c r="AP4" s="397">
        <f>(LEFT('Répartition des EC 6 Périodes'!$AG7,LEN(AP$1))=AP$1)*'Répartition des EC 6 Périodes'!$AE7*'Répartition des EC 6 Périodes'!$AF7</f>
        <v>0</v>
      </c>
      <c r="AQ4" s="397">
        <f>(LEFT('Répartition des EC 6 Périodes'!$AG7,LEN(AQ$1))=AQ$1)*'Répartition des EC 6 Périodes'!$AE7*'Répartition des EC 6 Périodes'!$AF7</f>
        <v>0</v>
      </c>
      <c r="AR4" s="397">
        <f>(LEFT('Répartition des EC 6 Périodes'!$AG7,LEN(AR$1))=AR$1)*'Répartition des EC 6 Périodes'!$AE7*'Répartition des EC 6 Périodes'!$AF7</f>
        <v>0</v>
      </c>
      <c r="AS4" s="397">
        <f>(LEFT('Répartition des EC 6 Périodes'!$AG7,LEN(AS$1))=AS$1)*'Répartition des EC 6 Périodes'!$AE7*'Répartition des EC 6 Périodes'!$AF7</f>
        <v>0</v>
      </c>
      <c r="AT4" s="397">
        <f>(LEFT('Répartition des EC 6 Périodes'!$AG7,LEN(AT$1))=AT$1)*'Répartition des EC 6 Périodes'!$AE7*'Répartition des EC 6 Périodes'!$AF7</f>
        <v>0</v>
      </c>
      <c r="AU4" s="397">
        <f>(LEFT('Répartition des EC 6 Périodes'!$AG7,LEN(AU$1))=AU$1)*'Répartition des EC 6 Périodes'!$AE7*'Répartition des EC 6 Périodes'!$AF7</f>
        <v>0</v>
      </c>
      <c r="AV4" s="397">
        <f>(LEFT('Répartition des EC 6 Périodes'!$AG7,LEN(AV$1))=AV$1)*'Répartition des EC 6 Périodes'!$AE7*'Répartition des EC 6 Périodes'!$AF7</f>
        <v>0</v>
      </c>
      <c r="AW4" s="397">
        <f>IFERROR(FIND(AW$1,'Répartition des EC 6 Périodes'!$AK7)/FIND(AW$1,'Répartition des EC 6 Périodes'!$AK7),0)</f>
        <v>0</v>
      </c>
      <c r="AX4" s="397">
        <f>IFERROR(FIND(AX$1,'Répartition des EC 6 Périodes'!$AK7)/FIND(AX$1,'Répartition des EC 6 Périodes'!$AK7),0)</f>
        <v>0</v>
      </c>
      <c r="AY4" s="397">
        <f>IFERROR(FIND(AY$1,'Répartition des EC 6 Périodes'!$AK7)/FIND(AY$1,'Répartition des EC 6 Périodes'!$AK7),0)</f>
        <v>0</v>
      </c>
      <c r="AZ4" s="397">
        <f>IFERROR(FIND(AZ$1,'Répartition des EC 6 Périodes'!$AK7)/FIND(AZ$1,'Répartition des EC 6 Périodes'!$AK7),0)</f>
        <v>0</v>
      </c>
    </row>
    <row r="5" spans="2:52" x14ac:dyDescent="0.25">
      <c r="B5" s="49"/>
      <c r="I5" s="455"/>
      <c r="J5" s="397">
        <f>(LEFT('Répartition des EC 6 Périodes'!$O8,LEN(J$1))=J$1)*'Répartition des EC 6 Périodes'!$M8*'Répartition des EC 6 Périodes'!$N8</f>
        <v>0</v>
      </c>
      <c r="K5" s="397">
        <f>(LEFT('Répartition des EC 6 Périodes'!$O8,LEN(K$1))=K$1)*'Répartition des EC 6 Périodes'!$M8*'Répartition des EC 6 Périodes'!$N8</f>
        <v>0</v>
      </c>
      <c r="L5" s="397">
        <f>(LEFT('Répartition des EC 6 Périodes'!$O8,LEN(L$1))=L$1)*'Répartition des EC 6 Périodes'!$M8*'Répartition des EC 6 Périodes'!$N8</f>
        <v>0</v>
      </c>
      <c r="M5" s="397">
        <f>(LEFT('Répartition des EC 6 Périodes'!$O8,LEN(M$1))=M$1)*'Répartition des EC 6 Périodes'!$M8*'Répartition des EC 6 Périodes'!$N8</f>
        <v>0</v>
      </c>
      <c r="N5" s="397">
        <f>(LEFT('Répartition des EC 6 Périodes'!$O8,LEN(N$1))=N$1)*'Répartition des EC 6 Périodes'!$M8*'Répartition des EC 6 Périodes'!$N8</f>
        <v>0</v>
      </c>
      <c r="O5" s="397">
        <f>(LEFT('Répartition des EC 6 Périodes'!$O8,LEN(O$1))=O$1)*'Répartition des EC 6 Périodes'!$M8*'Répartition des EC 6 Périodes'!$N8</f>
        <v>0</v>
      </c>
      <c r="P5" s="397">
        <f>(LEFT('Répartition des EC 6 Périodes'!$O8,LEN(P$1))=P$1)*'Répartition des EC 6 Périodes'!$M8*'Répartition des EC 6 Périodes'!$N8</f>
        <v>0</v>
      </c>
      <c r="Q5" s="397">
        <f>(LEFT('Répartition des EC 6 Périodes'!$O8,LEN(Q$1))=Q$1)*'Répartition des EC 6 Périodes'!$M8*'Répartition des EC 6 Périodes'!$N8</f>
        <v>0</v>
      </c>
      <c r="R5" s="397">
        <f>(LEFT('Répartition des EC 6 Périodes'!$O8,LEN(R$1))=R$1)*'Répartition des EC 6 Périodes'!$M8*'Répartition des EC 6 Périodes'!$N8</f>
        <v>0</v>
      </c>
      <c r="S5" s="397">
        <f>IFERROR(FIND(S$1,'Répartition des EC 6 Périodes'!$S8)/FIND(S$1,'Répartition des EC 6 Périodes'!$S8),0)</f>
        <v>0</v>
      </c>
      <c r="T5" s="397">
        <f>IFERROR(FIND(T$1,'Répartition des EC 6 Périodes'!$S8)/FIND(T$1,'Répartition des EC 6 Périodes'!$S8),0)</f>
        <v>0</v>
      </c>
      <c r="U5" s="397">
        <f>IFERROR(FIND(U$1,'Répartition des EC 6 Périodes'!$S8)/FIND(U$1,'Répartition des EC 6 Périodes'!$S8),0)</f>
        <v>0</v>
      </c>
      <c r="V5" s="397">
        <f>IFERROR(FIND(V$1,'Répartition des EC 6 Périodes'!$S8)/FIND(V$1,'Répartition des EC 6 Périodes'!$S8),0)</f>
        <v>0</v>
      </c>
      <c r="Y5" s="397">
        <f>(LEFT('Répartition des EC 6 Périodes'!$X8,LEN(Y$1))=Y$1)*'Répartition des EC 6 Périodes'!$V8*'Répartition des EC 6 Périodes'!$W8</f>
        <v>0</v>
      </c>
      <c r="Z5" s="397">
        <f>(LEFT('Répartition des EC 6 Périodes'!$X8,LEN(Z$1))=Z$1)*'Répartition des EC 6 Périodes'!$V8*'Répartition des EC 6 Périodes'!$W8</f>
        <v>0</v>
      </c>
      <c r="AA5" s="397">
        <f>(LEFT('Répartition des EC 6 Périodes'!$X8,LEN(AA$1))=AA$1)*'Répartition des EC 6 Périodes'!$V8*'Répartition des EC 6 Périodes'!$W8</f>
        <v>0</v>
      </c>
      <c r="AB5" s="397">
        <f>(LEFT('Répartition des EC 6 Périodes'!$X8,LEN(AB$1))=AB$1)*'Répartition des EC 6 Périodes'!$V8*'Répartition des EC 6 Périodes'!$W8</f>
        <v>0</v>
      </c>
      <c r="AC5" s="397">
        <f>(LEFT('Répartition des EC 6 Périodes'!$X8,LEN(AC$1))=AC$1)*'Répartition des EC 6 Périodes'!$V8*'Répartition des EC 6 Périodes'!$W8</f>
        <v>0</v>
      </c>
      <c r="AD5" s="397">
        <f>(LEFT('Répartition des EC 6 Périodes'!$X8,LEN(AD$1))=AD$1)*'Répartition des EC 6 Périodes'!$V8*'Répartition des EC 6 Périodes'!$W8</f>
        <v>0</v>
      </c>
      <c r="AE5" s="397">
        <f>(LEFT('Répartition des EC 6 Périodes'!$X8,LEN(AE$1))=AE$1)*'Répartition des EC 6 Périodes'!$V8*'Répartition des EC 6 Périodes'!$W8</f>
        <v>0</v>
      </c>
      <c r="AF5" s="397">
        <f>(LEFT('Répartition des EC 6 Périodes'!$X8,LEN(AF$1))=AF$1)*'Répartition des EC 6 Périodes'!$V8*'Répartition des EC 6 Périodes'!$W8</f>
        <v>0</v>
      </c>
      <c r="AG5" s="397">
        <f>(LEFT('Répartition des EC 6 Périodes'!$X8,LEN(AG$1))=AG$1)*'Répartition des EC 6 Périodes'!$V8*'Répartition des EC 6 Périodes'!$W8</f>
        <v>0</v>
      </c>
      <c r="AH5" s="397">
        <f>IFERROR(FIND(AH$1,'Répartition des EC 6 Périodes'!$AB8)/FIND(AH$1,'Répartition des EC 6 Périodes'!$AB8),0)</f>
        <v>0</v>
      </c>
      <c r="AI5" s="397">
        <f>IFERROR(FIND(AI$1,'Répartition des EC 6 Périodes'!$AB8)/FIND(AI$1,'Répartition des EC 6 Périodes'!$AB8),0)</f>
        <v>0</v>
      </c>
      <c r="AJ5" s="397">
        <f>IFERROR(FIND(AJ$1,'Répartition des EC 6 Périodes'!$AB8)/FIND(AJ$1,'Répartition des EC 6 Périodes'!$AB8),0)</f>
        <v>0</v>
      </c>
      <c r="AK5" s="397">
        <f>IFERROR(FIND(AK$1,'Répartition des EC 6 Périodes'!$AB8)/FIND(AK$1,'Répartition des EC 6 Périodes'!$AB8),0)</f>
        <v>0</v>
      </c>
      <c r="AN5" s="397">
        <f>(LEFT('Répartition des EC 6 Périodes'!$AG8,LEN(AN$1))=AN$1)*'Répartition des EC 6 Périodes'!$AE8*'Répartition des EC 6 Périodes'!$AF8</f>
        <v>0</v>
      </c>
      <c r="AO5" s="397">
        <f>(LEFT('Répartition des EC 6 Périodes'!$AG8,LEN(AO$1))=AO$1)*'Répartition des EC 6 Périodes'!$AE8*'Répartition des EC 6 Périodes'!$AF8</f>
        <v>0</v>
      </c>
      <c r="AP5" s="397">
        <f>(LEFT('Répartition des EC 6 Périodes'!$AG8,LEN(AP$1))=AP$1)*'Répartition des EC 6 Périodes'!$AE8*'Répartition des EC 6 Périodes'!$AF8</f>
        <v>0</v>
      </c>
      <c r="AQ5" s="397">
        <f>(LEFT('Répartition des EC 6 Périodes'!$AG8,LEN(AQ$1))=AQ$1)*'Répartition des EC 6 Périodes'!$AE8*'Répartition des EC 6 Périodes'!$AF8</f>
        <v>0</v>
      </c>
      <c r="AR5" s="397">
        <f>(LEFT('Répartition des EC 6 Périodes'!$AG8,LEN(AR$1))=AR$1)*'Répartition des EC 6 Périodes'!$AE8*'Répartition des EC 6 Périodes'!$AF8</f>
        <v>0</v>
      </c>
      <c r="AS5" s="397">
        <f>(LEFT('Répartition des EC 6 Périodes'!$AG8,LEN(AS$1))=AS$1)*'Répartition des EC 6 Périodes'!$AE8*'Répartition des EC 6 Périodes'!$AF8</f>
        <v>0</v>
      </c>
      <c r="AT5" s="397">
        <f>(LEFT('Répartition des EC 6 Périodes'!$AG8,LEN(AT$1))=AT$1)*'Répartition des EC 6 Périodes'!$AE8*'Répartition des EC 6 Périodes'!$AF8</f>
        <v>0</v>
      </c>
      <c r="AU5" s="397">
        <f>(LEFT('Répartition des EC 6 Périodes'!$AG8,LEN(AU$1))=AU$1)*'Répartition des EC 6 Périodes'!$AE8*'Répartition des EC 6 Périodes'!$AF8</f>
        <v>0</v>
      </c>
      <c r="AV5" s="397">
        <f>(LEFT('Répartition des EC 6 Périodes'!$AG8,LEN(AV$1))=AV$1)*'Répartition des EC 6 Périodes'!$AE8*'Répartition des EC 6 Périodes'!$AF8</f>
        <v>0</v>
      </c>
      <c r="AW5" s="397">
        <f>IFERROR(FIND(AW$1,'Répartition des EC 6 Périodes'!$AK8)/FIND(AW$1,'Répartition des EC 6 Périodes'!$AK8),0)</f>
        <v>0</v>
      </c>
      <c r="AX5" s="397">
        <f>IFERROR(FIND(AX$1,'Répartition des EC 6 Périodes'!$AK8)/FIND(AX$1,'Répartition des EC 6 Périodes'!$AK8),0)</f>
        <v>0</v>
      </c>
      <c r="AY5" s="397">
        <f>IFERROR(FIND(AY$1,'Répartition des EC 6 Périodes'!$AK8)/FIND(AY$1,'Répartition des EC 6 Périodes'!$AK8),0)</f>
        <v>0</v>
      </c>
      <c r="AZ5" s="397">
        <f>IFERROR(FIND(AZ$1,'Répartition des EC 6 Périodes'!$AK8)/FIND(AZ$1,'Répartition des EC 6 Périodes'!$AK8),0)</f>
        <v>0</v>
      </c>
    </row>
    <row r="8" spans="2:52" x14ac:dyDescent="0.25">
      <c r="B8" s="455" t="s">
        <v>152</v>
      </c>
      <c r="C8" s="397">
        <f>'Répartition des EC 6 Périodes'!$C11*'Répartition des EC 6 Périodes'!$D11</f>
        <v>0</v>
      </c>
      <c r="D8" s="397">
        <f>IFERROR(FIND(D$1,'Répartition des EC 6 Périodes'!$I11)/FIND(D$1,'Répartition des EC 6 Périodes'!$I11),0)</f>
        <v>0</v>
      </c>
      <c r="E8" s="397">
        <f>IFERROR(FIND(E$1,'Répartition des EC 6 Périodes'!$I11)/FIND(E$1,'Répartition des EC 6 Périodes'!$I11),0)</f>
        <v>0</v>
      </c>
      <c r="F8" s="397">
        <f>IFERROR(FIND(F$1,'Répartition des EC 6 Périodes'!$I11)/FIND(F$1,'Répartition des EC 6 Périodes'!$I11),0)</f>
        <v>0</v>
      </c>
      <c r="G8" s="397">
        <f>IFERROR(FIND(G$1,'Répartition des EC 6 Périodes'!$I11)/FIND(G$1,'Répartition des EC 6 Périodes'!$I11),0)</f>
        <v>0</v>
      </c>
      <c r="I8" s="455"/>
      <c r="J8" s="397">
        <f>(LEFT('Répartition des EC 6 Périodes'!$O11,LEN(J$1))=J$1)*'Répartition des EC 6 Périodes'!$M11*'Répartition des EC 6 Périodes'!$N11</f>
        <v>0</v>
      </c>
      <c r="K8" s="397">
        <f>(LEFT('Répartition des EC 6 Périodes'!$O11,LEN(K$1))=K$1)*'Répartition des EC 6 Périodes'!$M11*'Répartition des EC 6 Périodes'!$N11</f>
        <v>0</v>
      </c>
      <c r="L8" s="397">
        <f>(LEFT('Répartition des EC 6 Périodes'!$O11,LEN(L$1))=L$1)*'Répartition des EC 6 Périodes'!$M11*'Répartition des EC 6 Périodes'!$N11</f>
        <v>0</v>
      </c>
      <c r="M8" s="397">
        <f>(LEFT('Répartition des EC 6 Périodes'!$O11,LEN(M$1))=M$1)*'Répartition des EC 6 Périodes'!$M11*'Répartition des EC 6 Périodes'!$N11</f>
        <v>0</v>
      </c>
      <c r="N8" s="397">
        <f>(LEFT('Répartition des EC 6 Périodes'!$O11,LEN(N$1))=N$1)*'Répartition des EC 6 Périodes'!$M11*'Répartition des EC 6 Périodes'!$N11</f>
        <v>0</v>
      </c>
      <c r="O8" s="397">
        <f>(LEFT('Répartition des EC 6 Périodes'!$O11,LEN(O$1))=O$1)*'Répartition des EC 6 Périodes'!$M11*'Répartition des EC 6 Périodes'!$N11</f>
        <v>0</v>
      </c>
      <c r="P8" s="397">
        <f>(LEFT('Répartition des EC 6 Périodes'!$O11,LEN(P$1))=P$1)*'Répartition des EC 6 Périodes'!$M11*'Répartition des EC 6 Périodes'!$N11</f>
        <v>0</v>
      </c>
      <c r="Q8" s="397">
        <f>(LEFT('Répartition des EC 6 Périodes'!$O11,LEN(Q$1))=Q$1)*'Répartition des EC 6 Périodes'!$M11*'Répartition des EC 6 Périodes'!$N11</f>
        <v>0</v>
      </c>
      <c r="R8" s="397">
        <f>(LEFT('Répartition des EC 6 Périodes'!$O11,LEN(R$1))=R$1)*'Répartition des EC 6 Périodes'!$M11*'Répartition des EC 6 Périodes'!$N11</f>
        <v>0</v>
      </c>
      <c r="S8" s="397">
        <f>IFERROR(FIND(S$1,'Répartition des EC 6 Périodes'!$S11)/FIND(S$1,'Répartition des EC 6 Périodes'!$S11),0)</f>
        <v>0</v>
      </c>
      <c r="T8" s="397">
        <f>IFERROR(FIND(T$1,'Répartition des EC 6 Périodes'!$S11)/FIND(T$1,'Répartition des EC 6 Périodes'!$S11),0)</f>
        <v>0</v>
      </c>
      <c r="U8" s="397">
        <f>IFERROR(FIND(U$1,'Répartition des EC 6 Périodes'!$S11)/FIND(U$1,'Répartition des EC 6 Périodes'!$S11),0)</f>
        <v>0</v>
      </c>
      <c r="V8" s="397">
        <f>IFERROR(FIND(V$1,'Répartition des EC 6 Périodes'!$S11)/FIND(V$1,'Répartition des EC 6 Périodes'!$S11),0)</f>
        <v>0</v>
      </c>
      <c r="Y8" s="397">
        <f>(LEFT('Répartition des EC 6 Périodes'!$X11,LEN(Y$1))=Y$1)*'Répartition des EC 6 Périodes'!$V11*'Répartition des EC 6 Périodes'!$W11</f>
        <v>0</v>
      </c>
      <c r="Z8" s="397">
        <f>(LEFT('Répartition des EC 6 Périodes'!$X11,LEN(Z$1))=Z$1)*'Répartition des EC 6 Périodes'!$V11*'Répartition des EC 6 Périodes'!$W11</f>
        <v>0</v>
      </c>
      <c r="AA8" s="397">
        <f>(LEFT('Répartition des EC 6 Périodes'!$X11,LEN(AA$1))=AA$1)*'Répartition des EC 6 Périodes'!$V11*'Répartition des EC 6 Périodes'!$W11</f>
        <v>0</v>
      </c>
      <c r="AB8" s="397">
        <f>(LEFT('Répartition des EC 6 Périodes'!$X11,LEN(AB$1))=AB$1)*'Répartition des EC 6 Périodes'!$V11*'Répartition des EC 6 Périodes'!$W11</f>
        <v>0</v>
      </c>
      <c r="AC8" s="397">
        <f>(LEFT('Répartition des EC 6 Périodes'!$X11,LEN(AC$1))=AC$1)*'Répartition des EC 6 Périodes'!$V11*'Répartition des EC 6 Périodes'!$W11</f>
        <v>0</v>
      </c>
      <c r="AD8" s="397">
        <f>(LEFT('Répartition des EC 6 Périodes'!$X11,LEN(AD$1))=AD$1)*'Répartition des EC 6 Périodes'!$V11*'Répartition des EC 6 Périodes'!$W11</f>
        <v>0</v>
      </c>
      <c r="AE8" s="397">
        <f>(LEFT('Répartition des EC 6 Périodes'!$X11,LEN(AE$1))=AE$1)*'Répartition des EC 6 Périodes'!$V11*'Répartition des EC 6 Périodes'!$W11</f>
        <v>0</v>
      </c>
      <c r="AF8" s="397">
        <f>(LEFT('Répartition des EC 6 Périodes'!$X11,LEN(AF$1))=AF$1)*'Répartition des EC 6 Périodes'!$V11*'Répartition des EC 6 Périodes'!$W11</f>
        <v>0</v>
      </c>
      <c r="AG8" s="397">
        <f>(LEFT('Répartition des EC 6 Périodes'!$X11,LEN(AG$1))=AG$1)*'Répartition des EC 6 Périodes'!$V11*'Répartition des EC 6 Périodes'!$W11</f>
        <v>0</v>
      </c>
      <c r="AH8" s="397">
        <f>IFERROR(FIND(AH$1,'Répartition des EC 6 Périodes'!$AB11)/FIND(AH$1,'Répartition des EC 6 Périodes'!$AB11),0)</f>
        <v>0</v>
      </c>
      <c r="AI8" s="397">
        <f>IFERROR(FIND(AI$1,'Répartition des EC 6 Périodes'!$AB11)/FIND(AI$1,'Répartition des EC 6 Périodes'!$AB11),0)</f>
        <v>0</v>
      </c>
      <c r="AJ8" s="397">
        <f>IFERROR(FIND(AJ$1,'Répartition des EC 6 Périodes'!$AB11)/FIND(AJ$1,'Répartition des EC 6 Périodes'!$AB11),0)</f>
        <v>0</v>
      </c>
      <c r="AK8" s="397">
        <f>IFERROR(FIND(AK$1,'Répartition des EC 6 Périodes'!$AB11)/FIND(AK$1,'Répartition des EC 6 Périodes'!$AB11),0)</f>
        <v>0</v>
      </c>
      <c r="AN8" s="397">
        <f>(LEFT('Répartition des EC 6 Périodes'!$AG11,LEN(AN$1))=AN$1)*'Répartition des EC 6 Périodes'!$AE11*'Répartition des EC 6 Périodes'!$AF11</f>
        <v>0</v>
      </c>
      <c r="AO8" s="397">
        <f>(LEFT('Répartition des EC 6 Périodes'!$AG11,LEN(AO$1))=AO$1)*'Répartition des EC 6 Périodes'!$AE11*'Répartition des EC 6 Périodes'!$AF11</f>
        <v>0</v>
      </c>
      <c r="AP8" s="397">
        <f>(LEFT('Répartition des EC 6 Périodes'!$AG11,LEN(AP$1))=AP$1)*'Répartition des EC 6 Périodes'!$AE11*'Répartition des EC 6 Périodes'!$AF11</f>
        <v>0</v>
      </c>
      <c r="AQ8" s="397">
        <f>(LEFT('Répartition des EC 6 Périodes'!$AG11,LEN(AQ$1))=AQ$1)*'Répartition des EC 6 Périodes'!$AE11*'Répartition des EC 6 Périodes'!$AF11</f>
        <v>0</v>
      </c>
      <c r="AR8" s="397">
        <f>(LEFT('Répartition des EC 6 Périodes'!$AG11,LEN(AR$1))=AR$1)*'Répartition des EC 6 Périodes'!$AE11*'Répartition des EC 6 Périodes'!$AF11</f>
        <v>0</v>
      </c>
      <c r="AS8" s="397">
        <f>(LEFT('Répartition des EC 6 Périodes'!$AG11,LEN(AS$1))=AS$1)*'Répartition des EC 6 Périodes'!$AE11*'Répartition des EC 6 Périodes'!$AF11</f>
        <v>0</v>
      </c>
      <c r="AT8" s="397">
        <f>(LEFT('Répartition des EC 6 Périodes'!$AG11,LEN(AT$1))=AT$1)*'Répartition des EC 6 Périodes'!$AE11*'Répartition des EC 6 Périodes'!$AF11</f>
        <v>0</v>
      </c>
      <c r="AU8" s="397">
        <f>(LEFT('Répartition des EC 6 Périodes'!$AG11,LEN(AU$1))=AU$1)*'Répartition des EC 6 Périodes'!$AE11*'Répartition des EC 6 Périodes'!$AF11</f>
        <v>0</v>
      </c>
      <c r="AV8" s="397">
        <f>(LEFT('Répartition des EC 6 Périodes'!$AG11,LEN(AV$1))=AV$1)*'Répartition des EC 6 Périodes'!$AE11*'Répartition des EC 6 Périodes'!$AF11</f>
        <v>0</v>
      </c>
      <c r="AW8" s="397">
        <f>IFERROR(FIND(AW$1,'Répartition des EC 6 Périodes'!$AK11)/FIND(AW$1,'Répartition des EC 6 Périodes'!$AK11),0)</f>
        <v>0</v>
      </c>
      <c r="AX8" s="397">
        <f>IFERROR(FIND(AX$1,'Répartition des EC 6 Périodes'!$AK11)/FIND(AX$1,'Répartition des EC 6 Périodes'!$AK11),0)</f>
        <v>0</v>
      </c>
      <c r="AY8" s="397">
        <f>IFERROR(FIND(AY$1,'Répartition des EC 6 Périodes'!$AK11)/FIND(AY$1,'Répartition des EC 6 Périodes'!$AK11),0)</f>
        <v>0</v>
      </c>
      <c r="AZ8" s="397">
        <f>IFERROR(FIND(AZ$1,'Répartition des EC 6 Périodes'!$AK11)/FIND(AZ$1,'Répartition des EC 6 Périodes'!$AK11),0)</f>
        <v>0</v>
      </c>
    </row>
    <row r="9" spans="2:52" x14ac:dyDescent="0.25">
      <c r="B9" s="455"/>
      <c r="C9" s="397">
        <f>'Répartition des EC 6 Périodes'!$C12*'Répartition des EC 6 Périodes'!$D12</f>
        <v>0</v>
      </c>
      <c r="D9" s="397">
        <f>IFERROR(FIND(D$1,'Répartition des EC 6 Périodes'!$I12)/FIND(D$1,'Répartition des EC 6 Périodes'!$I12),0)</f>
        <v>0</v>
      </c>
      <c r="E9" s="397">
        <f>IFERROR(FIND(E$1,'Répartition des EC 6 Périodes'!$I12)/FIND(E$1,'Répartition des EC 6 Périodes'!$I12),0)</f>
        <v>0</v>
      </c>
      <c r="F9" s="397">
        <f>IFERROR(FIND(F$1,'Répartition des EC 6 Périodes'!$I12)/FIND(F$1,'Répartition des EC 6 Périodes'!$I12),0)</f>
        <v>0</v>
      </c>
      <c r="G9" s="397">
        <f>IFERROR(FIND(G$1,'Répartition des EC 6 Périodes'!$I12)/FIND(G$1,'Répartition des EC 6 Périodes'!$I12),0)</f>
        <v>0</v>
      </c>
      <c r="I9" s="455"/>
      <c r="J9" s="397">
        <f>(LEFT('Répartition des EC 6 Périodes'!$O12,LEN(J$1))=J$1)*'Répartition des EC 6 Périodes'!$M12*'Répartition des EC 6 Périodes'!$N12</f>
        <v>0</v>
      </c>
      <c r="K9" s="397">
        <f>(LEFT('Répartition des EC 6 Périodes'!$O12,LEN(K$1))=K$1)*'Répartition des EC 6 Périodes'!$M12*'Répartition des EC 6 Périodes'!$N12</f>
        <v>0</v>
      </c>
      <c r="L9" s="397">
        <f>(LEFT('Répartition des EC 6 Périodes'!$O12,LEN(L$1))=L$1)*'Répartition des EC 6 Périodes'!$M12*'Répartition des EC 6 Périodes'!$N12</f>
        <v>0</v>
      </c>
      <c r="M9" s="397">
        <f>(LEFT('Répartition des EC 6 Périodes'!$O12,LEN(M$1))=M$1)*'Répartition des EC 6 Périodes'!$M12*'Répartition des EC 6 Périodes'!$N12</f>
        <v>0</v>
      </c>
      <c r="N9" s="397">
        <f>(LEFT('Répartition des EC 6 Périodes'!$O12,LEN(N$1))=N$1)*'Répartition des EC 6 Périodes'!$M12*'Répartition des EC 6 Périodes'!$N12</f>
        <v>0</v>
      </c>
      <c r="O9" s="397">
        <f>(LEFT('Répartition des EC 6 Périodes'!$O12,LEN(O$1))=O$1)*'Répartition des EC 6 Périodes'!$M12*'Répartition des EC 6 Périodes'!$N12</f>
        <v>0</v>
      </c>
      <c r="P9" s="397">
        <f>(LEFT('Répartition des EC 6 Périodes'!$O12,LEN(P$1))=P$1)*'Répartition des EC 6 Périodes'!$M12*'Répartition des EC 6 Périodes'!$N12</f>
        <v>0</v>
      </c>
      <c r="Q9" s="397">
        <f>(LEFT('Répartition des EC 6 Périodes'!$O12,LEN(Q$1))=Q$1)*'Répartition des EC 6 Périodes'!$M12*'Répartition des EC 6 Périodes'!$N12</f>
        <v>0</v>
      </c>
      <c r="R9" s="397">
        <f>(LEFT('Répartition des EC 6 Périodes'!$O12,LEN(R$1))=R$1)*'Répartition des EC 6 Périodes'!$M12*'Répartition des EC 6 Périodes'!$N12</f>
        <v>0</v>
      </c>
      <c r="S9" s="397">
        <f>IFERROR(FIND(S$1,'Répartition des EC 6 Périodes'!$S12)/FIND(S$1,'Répartition des EC 6 Périodes'!$S12),0)</f>
        <v>0</v>
      </c>
      <c r="T9" s="397">
        <f>IFERROR(FIND(T$1,'Répartition des EC 6 Périodes'!$S12)/FIND(T$1,'Répartition des EC 6 Périodes'!$S12),0)</f>
        <v>0</v>
      </c>
      <c r="U9" s="397">
        <f>IFERROR(FIND(U$1,'Répartition des EC 6 Périodes'!$S12)/FIND(U$1,'Répartition des EC 6 Périodes'!$S12),0)</f>
        <v>0</v>
      </c>
      <c r="V9" s="397">
        <f>IFERROR(FIND(V$1,'Répartition des EC 6 Périodes'!$S12)/FIND(V$1,'Répartition des EC 6 Périodes'!$S12),0)</f>
        <v>0</v>
      </c>
      <c r="Y9" s="397">
        <f>(LEFT('Répartition des EC 6 Périodes'!$X12,LEN(Y$1))=Y$1)*'Répartition des EC 6 Périodes'!$V12*'Répartition des EC 6 Périodes'!$W12</f>
        <v>0</v>
      </c>
      <c r="Z9" s="397">
        <f>(LEFT('Répartition des EC 6 Périodes'!$X12,LEN(Z$1))=Z$1)*'Répartition des EC 6 Périodes'!$V12*'Répartition des EC 6 Périodes'!$W12</f>
        <v>0</v>
      </c>
      <c r="AA9" s="397">
        <f>(LEFT('Répartition des EC 6 Périodes'!$X12,LEN(AA$1))=AA$1)*'Répartition des EC 6 Périodes'!$V12*'Répartition des EC 6 Périodes'!$W12</f>
        <v>0</v>
      </c>
      <c r="AB9" s="397">
        <f>(LEFT('Répartition des EC 6 Périodes'!$X12,LEN(AB$1))=AB$1)*'Répartition des EC 6 Périodes'!$V12*'Répartition des EC 6 Périodes'!$W12</f>
        <v>0</v>
      </c>
      <c r="AC9" s="397">
        <f>(LEFT('Répartition des EC 6 Périodes'!$X12,LEN(AC$1))=AC$1)*'Répartition des EC 6 Périodes'!$V12*'Répartition des EC 6 Périodes'!$W12</f>
        <v>0</v>
      </c>
      <c r="AD9" s="397">
        <f>(LEFT('Répartition des EC 6 Périodes'!$X12,LEN(AD$1))=AD$1)*'Répartition des EC 6 Périodes'!$V12*'Répartition des EC 6 Périodes'!$W12</f>
        <v>0</v>
      </c>
      <c r="AE9" s="397">
        <f>(LEFT('Répartition des EC 6 Périodes'!$X12,LEN(AE$1))=AE$1)*'Répartition des EC 6 Périodes'!$V12*'Répartition des EC 6 Périodes'!$W12</f>
        <v>0</v>
      </c>
      <c r="AF9" s="397">
        <f>(LEFT('Répartition des EC 6 Périodes'!$X12,LEN(AF$1))=AF$1)*'Répartition des EC 6 Périodes'!$V12*'Répartition des EC 6 Périodes'!$W12</f>
        <v>0</v>
      </c>
      <c r="AG9" s="397">
        <f>(LEFT('Répartition des EC 6 Périodes'!$X12,LEN(AG$1))=AG$1)*'Répartition des EC 6 Périodes'!$V12*'Répartition des EC 6 Périodes'!$W12</f>
        <v>0</v>
      </c>
      <c r="AH9" s="397">
        <f>IFERROR(FIND(AH$1,'Répartition des EC 6 Périodes'!$AB12)/FIND(AH$1,'Répartition des EC 6 Périodes'!$AB12),0)</f>
        <v>0</v>
      </c>
      <c r="AI9" s="397">
        <f>IFERROR(FIND(AI$1,'Répartition des EC 6 Périodes'!$AB12)/FIND(AI$1,'Répartition des EC 6 Périodes'!$AB12),0)</f>
        <v>0</v>
      </c>
      <c r="AJ9" s="397">
        <f>IFERROR(FIND(AJ$1,'Répartition des EC 6 Périodes'!$AB12)/FIND(AJ$1,'Répartition des EC 6 Périodes'!$AB12),0)</f>
        <v>0</v>
      </c>
      <c r="AK9" s="397">
        <f>IFERROR(FIND(AK$1,'Répartition des EC 6 Périodes'!$AB12)/FIND(AK$1,'Répartition des EC 6 Périodes'!$AB12),0)</f>
        <v>0</v>
      </c>
      <c r="AN9" s="397">
        <f>(LEFT('Répartition des EC 6 Périodes'!$AG12,LEN(AN$1))=AN$1)*'Répartition des EC 6 Périodes'!$AE12*'Répartition des EC 6 Périodes'!$AF12</f>
        <v>0</v>
      </c>
      <c r="AO9" s="397">
        <f>(LEFT('Répartition des EC 6 Périodes'!$AG12,LEN(AO$1))=AO$1)*'Répartition des EC 6 Périodes'!$AE12*'Répartition des EC 6 Périodes'!$AF12</f>
        <v>0</v>
      </c>
      <c r="AP9" s="397">
        <f>(LEFT('Répartition des EC 6 Périodes'!$AG12,LEN(AP$1))=AP$1)*'Répartition des EC 6 Périodes'!$AE12*'Répartition des EC 6 Périodes'!$AF12</f>
        <v>0</v>
      </c>
      <c r="AQ9" s="397">
        <f>(LEFT('Répartition des EC 6 Périodes'!$AG12,LEN(AQ$1))=AQ$1)*'Répartition des EC 6 Périodes'!$AE12*'Répartition des EC 6 Périodes'!$AF12</f>
        <v>0</v>
      </c>
      <c r="AR9" s="397">
        <f>(LEFT('Répartition des EC 6 Périodes'!$AG12,LEN(AR$1))=AR$1)*'Répartition des EC 6 Périodes'!$AE12*'Répartition des EC 6 Périodes'!$AF12</f>
        <v>0</v>
      </c>
      <c r="AS9" s="397">
        <f>(LEFT('Répartition des EC 6 Périodes'!$AG12,LEN(AS$1))=AS$1)*'Répartition des EC 6 Périodes'!$AE12*'Répartition des EC 6 Périodes'!$AF12</f>
        <v>0</v>
      </c>
      <c r="AT9" s="397">
        <f>(LEFT('Répartition des EC 6 Périodes'!$AG12,LEN(AT$1))=AT$1)*'Répartition des EC 6 Périodes'!$AE12*'Répartition des EC 6 Périodes'!$AF12</f>
        <v>0</v>
      </c>
      <c r="AU9" s="397">
        <f>(LEFT('Répartition des EC 6 Périodes'!$AG12,LEN(AU$1))=AU$1)*'Répartition des EC 6 Périodes'!$AE12*'Répartition des EC 6 Périodes'!$AF12</f>
        <v>0</v>
      </c>
      <c r="AV9" s="397">
        <f>(LEFT('Répartition des EC 6 Périodes'!$AG12,LEN(AV$1))=AV$1)*'Répartition des EC 6 Périodes'!$AE12*'Répartition des EC 6 Périodes'!$AF12</f>
        <v>0</v>
      </c>
      <c r="AW9" s="397">
        <f>IFERROR(FIND(AW$1,'Répartition des EC 6 Périodes'!$AK12)/FIND(AW$1,'Répartition des EC 6 Périodes'!$AK12),0)</f>
        <v>0</v>
      </c>
      <c r="AX9" s="397">
        <f>IFERROR(FIND(AX$1,'Répartition des EC 6 Périodes'!$AK12)/FIND(AX$1,'Répartition des EC 6 Périodes'!$AK12),0)</f>
        <v>0</v>
      </c>
      <c r="AY9" s="397">
        <f>IFERROR(FIND(AY$1,'Répartition des EC 6 Périodes'!$AK12)/FIND(AY$1,'Répartition des EC 6 Périodes'!$AK12),0)</f>
        <v>0</v>
      </c>
      <c r="AZ9" s="397">
        <f>IFERROR(FIND(AZ$1,'Répartition des EC 6 Périodes'!$AK12)/FIND(AZ$1,'Répartition des EC 6 Périodes'!$AK12),0)</f>
        <v>0</v>
      </c>
    </row>
    <row r="10" spans="2:52" x14ac:dyDescent="0.25">
      <c r="B10" s="455"/>
      <c r="C10" s="397">
        <f>'Répartition des EC 6 Périodes'!$C13*'Répartition des EC 6 Périodes'!$D13</f>
        <v>0</v>
      </c>
      <c r="D10" s="397">
        <f>IFERROR(FIND(D$1,'Répartition des EC 6 Périodes'!$I13)/FIND(D$1,'Répartition des EC 6 Périodes'!$I13),0)</f>
        <v>0</v>
      </c>
      <c r="E10" s="397">
        <f>IFERROR(FIND(E$1,'Répartition des EC 6 Périodes'!$I13)/FIND(E$1,'Répartition des EC 6 Périodes'!$I13),0)</f>
        <v>0</v>
      </c>
      <c r="F10" s="397">
        <f>IFERROR(FIND(F$1,'Répartition des EC 6 Périodes'!$I13)/FIND(F$1,'Répartition des EC 6 Périodes'!$I13),0)</f>
        <v>0</v>
      </c>
      <c r="G10" s="397">
        <f>IFERROR(FIND(G$1,'Répartition des EC 6 Périodes'!$I13)/FIND(G$1,'Répartition des EC 6 Périodes'!$I13),0)</f>
        <v>0</v>
      </c>
      <c r="I10" s="455"/>
      <c r="J10" s="397">
        <f>(LEFT('Répartition des EC 6 Périodes'!$O13,LEN(J$1))=J$1)*'Répartition des EC 6 Périodes'!$M13*'Répartition des EC 6 Périodes'!$N13</f>
        <v>0</v>
      </c>
      <c r="K10" s="397">
        <f>(LEFT('Répartition des EC 6 Périodes'!$O13,LEN(K$1))=K$1)*'Répartition des EC 6 Périodes'!$M13*'Répartition des EC 6 Périodes'!$N13</f>
        <v>0</v>
      </c>
      <c r="L10" s="397">
        <f>(LEFT('Répartition des EC 6 Périodes'!$O13,LEN(L$1))=L$1)*'Répartition des EC 6 Périodes'!$M13*'Répartition des EC 6 Périodes'!$N13</f>
        <v>0</v>
      </c>
      <c r="M10" s="397">
        <f>(LEFT('Répartition des EC 6 Périodes'!$O13,LEN(M$1))=M$1)*'Répartition des EC 6 Périodes'!$M13*'Répartition des EC 6 Périodes'!$N13</f>
        <v>0</v>
      </c>
      <c r="N10" s="397">
        <f>(LEFT('Répartition des EC 6 Périodes'!$O13,LEN(N$1))=N$1)*'Répartition des EC 6 Périodes'!$M13*'Répartition des EC 6 Périodes'!$N13</f>
        <v>0</v>
      </c>
      <c r="O10" s="397">
        <f>(LEFT('Répartition des EC 6 Périodes'!$O13,LEN(O$1))=O$1)*'Répartition des EC 6 Périodes'!$M13*'Répartition des EC 6 Périodes'!$N13</f>
        <v>0</v>
      </c>
      <c r="P10" s="397">
        <f>(LEFT('Répartition des EC 6 Périodes'!$O13,LEN(P$1))=P$1)*'Répartition des EC 6 Périodes'!$M13*'Répartition des EC 6 Périodes'!$N13</f>
        <v>0</v>
      </c>
      <c r="Q10" s="397">
        <f>(LEFT('Répartition des EC 6 Périodes'!$O13,LEN(Q$1))=Q$1)*'Répartition des EC 6 Périodes'!$M13*'Répartition des EC 6 Périodes'!$N13</f>
        <v>0</v>
      </c>
      <c r="R10" s="397">
        <f>(LEFT('Répartition des EC 6 Périodes'!$O13,LEN(R$1))=R$1)*'Répartition des EC 6 Périodes'!$M13*'Répartition des EC 6 Périodes'!$N13</f>
        <v>0</v>
      </c>
      <c r="S10" s="397">
        <f>IFERROR(FIND(S$1,'Répartition des EC 6 Périodes'!$S13)/FIND(S$1,'Répartition des EC 6 Périodes'!$S13),0)</f>
        <v>0</v>
      </c>
      <c r="T10" s="397">
        <f>IFERROR(FIND(T$1,'Répartition des EC 6 Périodes'!$S13)/FIND(T$1,'Répartition des EC 6 Périodes'!$S13),0)</f>
        <v>0</v>
      </c>
      <c r="U10" s="397">
        <f>IFERROR(FIND(U$1,'Répartition des EC 6 Périodes'!$S13)/FIND(U$1,'Répartition des EC 6 Périodes'!$S13),0)</f>
        <v>0</v>
      </c>
      <c r="V10" s="397">
        <f>IFERROR(FIND(V$1,'Répartition des EC 6 Périodes'!$S13)/FIND(V$1,'Répartition des EC 6 Périodes'!$S13),0)</f>
        <v>0</v>
      </c>
      <c r="Y10" s="397">
        <f>(LEFT('Répartition des EC 6 Périodes'!$X13,LEN(Y$1))=Y$1)*'Répartition des EC 6 Périodes'!$V13*'Répartition des EC 6 Périodes'!$W13</f>
        <v>0</v>
      </c>
      <c r="Z10" s="397">
        <f>(LEFT('Répartition des EC 6 Périodes'!$X13,LEN(Z$1))=Z$1)*'Répartition des EC 6 Périodes'!$V13*'Répartition des EC 6 Périodes'!$W13</f>
        <v>0</v>
      </c>
      <c r="AA10" s="397">
        <f>(LEFT('Répartition des EC 6 Périodes'!$X13,LEN(AA$1))=AA$1)*'Répartition des EC 6 Périodes'!$V13*'Répartition des EC 6 Périodes'!$W13</f>
        <v>0</v>
      </c>
      <c r="AB10" s="397">
        <f>(LEFT('Répartition des EC 6 Périodes'!$X13,LEN(AB$1))=AB$1)*'Répartition des EC 6 Périodes'!$V13*'Répartition des EC 6 Périodes'!$W13</f>
        <v>0</v>
      </c>
      <c r="AC10" s="397">
        <f>(LEFT('Répartition des EC 6 Périodes'!$X13,LEN(AC$1))=AC$1)*'Répartition des EC 6 Périodes'!$V13*'Répartition des EC 6 Périodes'!$W13</f>
        <v>0</v>
      </c>
      <c r="AD10" s="397">
        <f>(LEFT('Répartition des EC 6 Périodes'!$X13,LEN(AD$1))=AD$1)*'Répartition des EC 6 Périodes'!$V13*'Répartition des EC 6 Périodes'!$W13</f>
        <v>0</v>
      </c>
      <c r="AE10" s="397">
        <f>(LEFT('Répartition des EC 6 Périodes'!$X13,LEN(AE$1))=AE$1)*'Répartition des EC 6 Périodes'!$V13*'Répartition des EC 6 Périodes'!$W13</f>
        <v>0</v>
      </c>
      <c r="AF10" s="397">
        <f>(LEFT('Répartition des EC 6 Périodes'!$X13,LEN(AF$1))=AF$1)*'Répartition des EC 6 Périodes'!$V13*'Répartition des EC 6 Périodes'!$W13</f>
        <v>0</v>
      </c>
      <c r="AG10" s="397">
        <f>(LEFT('Répartition des EC 6 Périodes'!$X13,LEN(AG$1))=AG$1)*'Répartition des EC 6 Périodes'!$V13*'Répartition des EC 6 Périodes'!$W13</f>
        <v>0</v>
      </c>
      <c r="AH10" s="397">
        <f>IFERROR(FIND(AH$1,'Répartition des EC 6 Périodes'!$AB13)/FIND(AH$1,'Répartition des EC 6 Périodes'!$AB13),0)</f>
        <v>0</v>
      </c>
      <c r="AI10" s="397">
        <f>IFERROR(FIND(AI$1,'Répartition des EC 6 Périodes'!$AB13)/FIND(AI$1,'Répartition des EC 6 Périodes'!$AB13),0)</f>
        <v>0</v>
      </c>
      <c r="AJ10" s="397">
        <f>IFERROR(FIND(AJ$1,'Répartition des EC 6 Périodes'!$AB13)/FIND(AJ$1,'Répartition des EC 6 Périodes'!$AB13),0)</f>
        <v>0</v>
      </c>
      <c r="AK10" s="397">
        <f>IFERROR(FIND(AK$1,'Répartition des EC 6 Périodes'!$AB13)/FIND(AK$1,'Répartition des EC 6 Périodes'!$AB13),0)</f>
        <v>0</v>
      </c>
      <c r="AN10" s="397">
        <f>(LEFT('Répartition des EC 6 Périodes'!$AG13,LEN(AN$1))=AN$1)*'Répartition des EC 6 Périodes'!$AE13*'Répartition des EC 6 Périodes'!$AF13</f>
        <v>0</v>
      </c>
      <c r="AO10" s="397">
        <f>(LEFT('Répartition des EC 6 Périodes'!$AG13,LEN(AO$1))=AO$1)*'Répartition des EC 6 Périodes'!$AE13*'Répartition des EC 6 Périodes'!$AF13</f>
        <v>0</v>
      </c>
      <c r="AP10" s="397">
        <f>(LEFT('Répartition des EC 6 Périodes'!$AG13,LEN(AP$1))=AP$1)*'Répartition des EC 6 Périodes'!$AE13*'Répartition des EC 6 Périodes'!$AF13</f>
        <v>0</v>
      </c>
      <c r="AQ10" s="397">
        <f>(LEFT('Répartition des EC 6 Périodes'!$AG13,LEN(AQ$1))=AQ$1)*'Répartition des EC 6 Périodes'!$AE13*'Répartition des EC 6 Périodes'!$AF13</f>
        <v>0</v>
      </c>
      <c r="AR10" s="397">
        <f>(LEFT('Répartition des EC 6 Périodes'!$AG13,LEN(AR$1))=AR$1)*'Répartition des EC 6 Périodes'!$AE13*'Répartition des EC 6 Périodes'!$AF13</f>
        <v>0</v>
      </c>
      <c r="AS10" s="397">
        <f>(LEFT('Répartition des EC 6 Périodes'!$AG13,LEN(AS$1))=AS$1)*'Répartition des EC 6 Périodes'!$AE13*'Répartition des EC 6 Périodes'!$AF13</f>
        <v>0</v>
      </c>
      <c r="AT10" s="397">
        <f>(LEFT('Répartition des EC 6 Périodes'!$AG13,LEN(AT$1))=AT$1)*'Répartition des EC 6 Périodes'!$AE13*'Répartition des EC 6 Périodes'!$AF13</f>
        <v>0</v>
      </c>
      <c r="AU10" s="397">
        <f>(LEFT('Répartition des EC 6 Périodes'!$AG13,LEN(AU$1))=AU$1)*'Répartition des EC 6 Périodes'!$AE13*'Répartition des EC 6 Périodes'!$AF13</f>
        <v>0</v>
      </c>
      <c r="AV10" s="397">
        <f>(LEFT('Répartition des EC 6 Périodes'!$AG13,LEN(AV$1))=AV$1)*'Répartition des EC 6 Périodes'!$AE13*'Répartition des EC 6 Périodes'!$AF13</f>
        <v>0</v>
      </c>
      <c r="AW10" s="397">
        <f>IFERROR(FIND(AW$1,'Répartition des EC 6 Périodes'!$AK13)/FIND(AW$1,'Répartition des EC 6 Périodes'!$AK13),0)</f>
        <v>0</v>
      </c>
      <c r="AX10" s="397">
        <f>IFERROR(FIND(AX$1,'Répartition des EC 6 Périodes'!$AK13)/FIND(AX$1,'Répartition des EC 6 Périodes'!$AK13),0)</f>
        <v>0</v>
      </c>
      <c r="AY10" s="397">
        <f>IFERROR(FIND(AY$1,'Répartition des EC 6 Périodes'!$AK13)/FIND(AY$1,'Répartition des EC 6 Périodes'!$AK13),0)</f>
        <v>0</v>
      </c>
      <c r="AZ10" s="397">
        <f>IFERROR(FIND(AZ$1,'Répartition des EC 6 Périodes'!$AK13)/FIND(AZ$1,'Répartition des EC 6 Périodes'!$AK13),0)</f>
        <v>0</v>
      </c>
    </row>
    <row r="11" spans="2:52" x14ac:dyDescent="0.25">
      <c r="B11" s="49"/>
      <c r="I11" s="455"/>
      <c r="J11" s="397">
        <f>(LEFT('Répartition des EC 6 Périodes'!$O14,LEN(J$1))=J$1)*'Répartition des EC 6 Périodes'!$M14*'Répartition des EC 6 Périodes'!$N14</f>
        <v>0</v>
      </c>
      <c r="K11" s="397">
        <f>(LEFT('Répartition des EC 6 Périodes'!$O14,LEN(K$1))=K$1)*'Répartition des EC 6 Périodes'!$M14*'Répartition des EC 6 Périodes'!$N14</f>
        <v>0</v>
      </c>
      <c r="L11" s="397">
        <f>(LEFT('Répartition des EC 6 Périodes'!$O14,LEN(L$1))=L$1)*'Répartition des EC 6 Périodes'!$M14*'Répartition des EC 6 Périodes'!$N14</f>
        <v>0</v>
      </c>
      <c r="M11" s="397">
        <f>(LEFT('Répartition des EC 6 Périodes'!$O14,LEN(M$1))=M$1)*'Répartition des EC 6 Périodes'!$M14*'Répartition des EC 6 Périodes'!$N14</f>
        <v>0</v>
      </c>
      <c r="N11" s="397">
        <f>(LEFT('Répartition des EC 6 Périodes'!$O14,LEN(N$1))=N$1)*'Répartition des EC 6 Périodes'!$M14*'Répartition des EC 6 Périodes'!$N14</f>
        <v>0</v>
      </c>
      <c r="O11" s="397">
        <f>(LEFT('Répartition des EC 6 Périodes'!$O14,LEN(O$1))=O$1)*'Répartition des EC 6 Périodes'!$M14*'Répartition des EC 6 Périodes'!$N14</f>
        <v>0</v>
      </c>
      <c r="P11" s="397">
        <f>(LEFT('Répartition des EC 6 Périodes'!$O14,LEN(P$1))=P$1)*'Répartition des EC 6 Périodes'!$M14*'Répartition des EC 6 Périodes'!$N14</f>
        <v>0</v>
      </c>
      <c r="Q11" s="397">
        <f>(LEFT('Répartition des EC 6 Périodes'!$O14,LEN(Q$1))=Q$1)*'Répartition des EC 6 Périodes'!$M14*'Répartition des EC 6 Périodes'!$N14</f>
        <v>0</v>
      </c>
      <c r="R11" s="397">
        <f>(LEFT('Répartition des EC 6 Périodes'!$O14,LEN(R$1))=R$1)*'Répartition des EC 6 Périodes'!$M14*'Répartition des EC 6 Périodes'!$N14</f>
        <v>0</v>
      </c>
      <c r="S11" s="397">
        <f>IFERROR(FIND(S$1,'Répartition des EC 6 Périodes'!$S14)/FIND(S$1,'Répartition des EC 6 Périodes'!$S14),0)</f>
        <v>0</v>
      </c>
      <c r="T11" s="397">
        <f>IFERROR(FIND(T$1,'Répartition des EC 6 Périodes'!$S14)/FIND(T$1,'Répartition des EC 6 Périodes'!$S14),0)</f>
        <v>0</v>
      </c>
      <c r="U11" s="397">
        <f>IFERROR(FIND(U$1,'Répartition des EC 6 Périodes'!$S14)/FIND(U$1,'Répartition des EC 6 Périodes'!$S14),0)</f>
        <v>0</v>
      </c>
      <c r="V11" s="397">
        <f>IFERROR(FIND(V$1,'Répartition des EC 6 Périodes'!$S14)/FIND(V$1,'Répartition des EC 6 Périodes'!$S14),0)</f>
        <v>0</v>
      </c>
      <c r="Y11" s="397">
        <f>(LEFT('Répartition des EC 6 Périodes'!$X14,LEN(Y$1))=Y$1)*'Répartition des EC 6 Périodes'!$V14*'Répartition des EC 6 Périodes'!$W14</f>
        <v>0</v>
      </c>
      <c r="Z11" s="397">
        <f>(LEFT('Répartition des EC 6 Périodes'!$X14,LEN(Z$1))=Z$1)*'Répartition des EC 6 Périodes'!$V14*'Répartition des EC 6 Périodes'!$W14</f>
        <v>0</v>
      </c>
      <c r="AA11" s="397">
        <f>(LEFT('Répartition des EC 6 Périodes'!$X14,LEN(AA$1))=AA$1)*'Répartition des EC 6 Périodes'!$V14*'Répartition des EC 6 Périodes'!$W14</f>
        <v>0</v>
      </c>
      <c r="AB11" s="397">
        <f>(LEFT('Répartition des EC 6 Périodes'!$X14,LEN(AB$1))=AB$1)*'Répartition des EC 6 Périodes'!$V14*'Répartition des EC 6 Périodes'!$W14</f>
        <v>0</v>
      </c>
      <c r="AC11" s="397">
        <f>(LEFT('Répartition des EC 6 Périodes'!$X14,LEN(AC$1))=AC$1)*'Répartition des EC 6 Périodes'!$V14*'Répartition des EC 6 Périodes'!$W14</f>
        <v>0</v>
      </c>
      <c r="AD11" s="397">
        <f>(LEFT('Répartition des EC 6 Périodes'!$X14,LEN(AD$1))=AD$1)*'Répartition des EC 6 Périodes'!$V14*'Répartition des EC 6 Périodes'!$W14</f>
        <v>0</v>
      </c>
      <c r="AE11" s="397">
        <f>(LEFT('Répartition des EC 6 Périodes'!$X14,LEN(AE$1))=AE$1)*'Répartition des EC 6 Périodes'!$V14*'Répartition des EC 6 Périodes'!$W14</f>
        <v>0</v>
      </c>
      <c r="AF11" s="397">
        <f>(LEFT('Répartition des EC 6 Périodes'!$X14,LEN(AF$1))=AF$1)*'Répartition des EC 6 Périodes'!$V14*'Répartition des EC 6 Périodes'!$W14</f>
        <v>0</v>
      </c>
      <c r="AG11" s="397">
        <f>(LEFT('Répartition des EC 6 Périodes'!$X14,LEN(AG$1))=AG$1)*'Répartition des EC 6 Périodes'!$V14*'Répartition des EC 6 Périodes'!$W14</f>
        <v>0</v>
      </c>
      <c r="AH11" s="397">
        <f>IFERROR(FIND(AH$1,'Répartition des EC 6 Périodes'!$AB14)/FIND(AH$1,'Répartition des EC 6 Périodes'!$AB14),0)</f>
        <v>0</v>
      </c>
      <c r="AI11" s="397">
        <f>IFERROR(FIND(AI$1,'Répartition des EC 6 Périodes'!$AB14)/FIND(AI$1,'Répartition des EC 6 Périodes'!$AB14),0)</f>
        <v>0</v>
      </c>
      <c r="AJ11" s="397">
        <f>IFERROR(FIND(AJ$1,'Répartition des EC 6 Périodes'!$AB14)/FIND(AJ$1,'Répartition des EC 6 Périodes'!$AB14),0)</f>
        <v>0</v>
      </c>
      <c r="AK11" s="397">
        <f>IFERROR(FIND(AK$1,'Répartition des EC 6 Périodes'!$AB14)/FIND(AK$1,'Répartition des EC 6 Périodes'!$AB14),0)</f>
        <v>0</v>
      </c>
      <c r="AN11" s="397">
        <f>(LEFT('Répartition des EC 6 Périodes'!$AG14,LEN(AN$1))=AN$1)*'Répartition des EC 6 Périodes'!$AE14*'Répartition des EC 6 Périodes'!$AF14</f>
        <v>0</v>
      </c>
      <c r="AO11" s="397">
        <f>(LEFT('Répartition des EC 6 Périodes'!$AG14,LEN(AO$1))=AO$1)*'Répartition des EC 6 Périodes'!$AE14*'Répartition des EC 6 Périodes'!$AF14</f>
        <v>0</v>
      </c>
      <c r="AP11" s="397">
        <f>(LEFT('Répartition des EC 6 Périodes'!$AG14,LEN(AP$1))=AP$1)*'Répartition des EC 6 Périodes'!$AE14*'Répartition des EC 6 Périodes'!$AF14</f>
        <v>0</v>
      </c>
      <c r="AQ11" s="397">
        <f>(LEFT('Répartition des EC 6 Périodes'!$AG14,LEN(AQ$1))=AQ$1)*'Répartition des EC 6 Périodes'!$AE14*'Répartition des EC 6 Périodes'!$AF14</f>
        <v>0</v>
      </c>
      <c r="AR11" s="397">
        <f>(LEFT('Répartition des EC 6 Périodes'!$AG14,LEN(AR$1))=AR$1)*'Répartition des EC 6 Périodes'!$AE14*'Répartition des EC 6 Périodes'!$AF14</f>
        <v>0</v>
      </c>
      <c r="AS11" s="397">
        <f>(LEFT('Répartition des EC 6 Périodes'!$AG14,LEN(AS$1))=AS$1)*'Répartition des EC 6 Périodes'!$AE14*'Répartition des EC 6 Périodes'!$AF14</f>
        <v>0</v>
      </c>
      <c r="AT11" s="397">
        <f>(LEFT('Répartition des EC 6 Périodes'!$AG14,LEN(AT$1))=AT$1)*'Répartition des EC 6 Périodes'!$AE14*'Répartition des EC 6 Périodes'!$AF14</f>
        <v>0</v>
      </c>
      <c r="AU11" s="397">
        <f>(LEFT('Répartition des EC 6 Périodes'!$AG14,LEN(AU$1))=AU$1)*'Répartition des EC 6 Périodes'!$AE14*'Répartition des EC 6 Périodes'!$AF14</f>
        <v>0</v>
      </c>
      <c r="AV11" s="397">
        <f>(LEFT('Répartition des EC 6 Périodes'!$AG14,LEN(AV$1))=AV$1)*'Répartition des EC 6 Périodes'!$AE14*'Répartition des EC 6 Périodes'!$AF14</f>
        <v>0</v>
      </c>
      <c r="AW11" s="397">
        <f>IFERROR(FIND(AW$1,'Répartition des EC 6 Périodes'!$AK14)/FIND(AW$1,'Répartition des EC 6 Périodes'!$AK14),0)</f>
        <v>0</v>
      </c>
      <c r="AX11" s="397">
        <f>IFERROR(FIND(AX$1,'Répartition des EC 6 Périodes'!$AK14)/FIND(AX$1,'Répartition des EC 6 Périodes'!$AK14),0)</f>
        <v>0</v>
      </c>
      <c r="AY11" s="397">
        <f>IFERROR(FIND(AY$1,'Répartition des EC 6 Périodes'!$AK14)/FIND(AY$1,'Répartition des EC 6 Périodes'!$AK14),0)</f>
        <v>0</v>
      </c>
      <c r="AZ11" s="397">
        <f>IFERROR(FIND(AZ$1,'Répartition des EC 6 Périodes'!$AK14)/FIND(AZ$1,'Répartition des EC 6 Périodes'!$AK14),0)</f>
        <v>0</v>
      </c>
    </row>
    <row r="12" spans="2:52" x14ac:dyDescent="0.25">
      <c r="B12" s="49"/>
      <c r="I12" s="49"/>
      <c r="J12" s="49"/>
    </row>
    <row r="13" spans="2:52" x14ac:dyDescent="0.25">
      <c r="B13" s="49"/>
      <c r="I13" s="49"/>
      <c r="J13" s="49"/>
    </row>
    <row r="14" spans="2:52" x14ac:dyDescent="0.25">
      <c r="B14" s="455" t="s">
        <v>153</v>
      </c>
      <c r="C14" s="397">
        <f>'Répartition des EC 6 Périodes'!$C17*'Répartition des EC 6 Périodes'!$D17</f>
        <v>0</v>
      </c>
      <c r="D14" s="397">
        <f>IFERROR(FIND(D$1,'Répartition des EC 6 Périodes'!$I17)/FIND(D$1,'Répartition des EC 6 Périodes'!$I17),0)</f>
        <v>0</v>
      </c>
      <c r="E14" s="397">
        <f>IFERROR(FIND(E$1,'Répartition des EC 6 Périodes'!$I17)/FIND(E$1,'Répartition des EC 6 Périodes'!$I17),0)</f>
        <v>0</v>
      </c>
      <c r="F14" s="397">
        <f>IFERROR(FIND(F$1,'Répartition des EC 6 Périodes'!$I17)/FIND(F$1,'Répartition des EC 6 Périodes'!$I17),0)</f>
        <v>0</v>
      </c>
      <c r="G14" s="397">
        <f>IFERROR(FIND(G$1,'Répartition des EC 6 Périodes'!$I17)/FIND(G$1,'Répartition des EC 6 Périodes'!$I17),0)</f>
        <v>0</v>
      </c>
      <c r="I14" s="455"/>
      <c r="J14" s="397">
        <f>(LEFT('Répartition des EC 6 Périodes'!$O17,LEN(J$1))=J$1)*'Répartition des EC 6 Périodes'!$M17*'Répartition des EC 6 Périodes'!$N17</f>
        <v>0</v>
      </c>
      <c r="K14" s="397">
        <f>(LEFT('Répartition des EC 6 Périodes'!$O17,LEN(K$1))=K$1)*'Répartition des EC 6 Périodes'!$M17*'Répartition des EC 6 Périodes'!$N17</f>
        <v>0</v>
      </c>
      <c r="L14" s="397">
        <f>(LEFT('Répartition des EC 6 Périodes'!$O17,LEN(L$1))=L$1)*'Répartition des EC 6 Périodes'!$M17*'Répartition des EC 6 Périodes'!$N17</f>
        <v>0</v>
      </c>
      <c r="M14" s="397">
        <f>(LEFT('Répartition des EC 6 Périodes'!$O17,LEN(M$1))=M$1)*'Répartition des EC 6 Périodes'!$M17*'Répartition des EC 6 Périodes'!$N17</f>
        <v>0</v>
      </c>
      <c r="N14" s="397">
        <f>(LEFT('Répartition des EC 6 Périodes'!$O17,LEN(N$1))=N$1)*'Répartition des EC 6 Périodes'!$M17*'Répartition des EC 6 Périodes'!$N17</f>
        <v>0</v>
      </c>
      <c r="O14" s="397">
        <f>(LEFT('Répartition des EC 6 Périodes'!$O17,LEN(O$1))=O$1)*'Répartition des EC 6 Périodes'!$M17*'Répartition des EC 6 Périodes'!$N17</f>
        <v>0</v>
      </c>
      <c r="P14" s="397">
        <f>(LEFT('Répartition des EC 6 Périodes'!$O17,LEN(P$1))=P$1)*'Répartition des EC 6 Périodes'!$M17*'Répartition des EC 6 Périodes'!$N17</f>
        <v>0</v>
      </c>
      <c r="Q14" s="397">
        <f>(LEFT('Répartition des EC 6 Périodes'!$O17,LEN(Q$1))=Q$1)*'Répartition des EC 6 Périodes'!$M17*'Répartition des EC 6 Périodes'!$N17</f>
        <v>0</v>
      </c>
      <c r="R14" s="397">
        <f>(LEFT('Répartition des EC 6 Périodes'!$O17,LEN(R$1))=R$1)*'Répartition des EC 6 Périodes'!$M17*'Répartition des EC 6 Périodes'!$N17</f>
        <v>0</v>
      </c>
      <c r="S14" s="397">
        <f>IFERROR(FIND(S$1,'Répartition des EC 6 Périodes'!$S17)/FIND(S$1,'Répartition des EC 6 Périodes'!$S17),0)</f>
        <v>0</v>
      </c>
      <c r="T14" s="397">
        <f>IFERROR(FIND(T$1,'Répartition des EC 6 Périodes'!$S17)/FIND(T$1,'Répartition des EC 6 Périodes'!$S17),0)</f>
        <v>0</v>
      </c>
      <c r="U14" s="397">
        <f>IFERROR(FIND(U$1,'Répartition des EC 6 Périodes'!$S17)/FIND(U$1,'Répartition des EC 6 Périodes'!$S17),0)</f>
        <v>0</v>
      </c>
      <c r="V14" s="397">
        <f>IFERROR(FIND(V$1,'Répartition des EC 6 Périodes'!$S17)/FIND(V$1,'Répartition des EC 6 Périodes'!$S17),0)</f>
        <v>0</v>
      </c>
      <c r="Y14" s="397">
        <f>(LEFT('Répartition des EC 6 Périodes'!$X17,LEN(Y$1))=Y$1)*'Répartition des EC 6 Périodes'!$V17*'Répartition des EC 6 Périodes'!$W17</f>
        <v>0</v>
      </c>
      <c r="Z14" s="397">
        <f>(LEFT('Répartition des EC 6 Périodes'!$X17,LEN(Z$1))=Z$1)*'Répartition des EC 6 Périodes'!$V17*'Répartition des EC 6 Périodes'!$W17</f>
        <v>0</v>
      </c>
      <c r="AA14" s="397">
        <f>(LEFT('Répartition des EC 6 Périodes'!$X17,LEN(AA$1))=AA$1)*'Répartition des EC 6 Périodes'!$V17*'Répartition des EC 6 Périodes'!$W17</f>
        <v>0</v>
      </c>
      <c r="AB14" s="397">
        <f>(LEFT('Répartition des EC 6 Périodes'!$X17,LEN(AB$1))=AB$1)*'Répartition des EC 6 Périodes'!$V17*'Répartition des EC 6 Périodes'!$W17</f>
        <v>0</v>
      </c>
      <c r="AC14" s="397">
        <f>(LEFT('Répartition des EC 6 Périodes'!$X17,LEN(AC$1))=AC$1)*'Répartition des EC 6 Périodes'!$V17*'Répartition des EC 6 Périodes'!$W17</f>
        <v>0</v>
      </c>
      <c r="AD14" s="397">
        <f>(LEFT('Répartition des EC 6 Périodes'!$X17,LEN(AD$1))=AD$1)*'Répartition des EC 6 Périodes'!$V17*'Répartition des EC 6 Périodes'!$W17</f>
        <v>0</v>
      </c>
      <c r="AE14" s="397">
        <f>(LEFT('Répartition des EC 6 Périodes'!$X17,LEN(AE$1))=AE$1)*'Répartition des EC 6 Périodes'!$V17*'Répartition des EC 6 Périodes'!$W17</f>
        <v>0</v>
      </c>
      <c r="AF14" s="397">
        <f>(LEFT('Répartition des EC 6 Périodes'!$X17,LEN(AF$1))=AF$1)*'Répartition des EC 6 Périodes'!$V17*'Répartition des EC 6 Périodes'!$W17</f>
        <v>0</v>
      </c>
      <c r="AG14" s="397">
        <f>(LEFT('Répartition des EC 6 Périodes'!$X17,LEN(AG$1))=AG$1)*'Répartition des EC 6 Périodes'!$V17*'Répartition des EC 6 Périodes'!$W17</f>
        <v>0</v>
      </c>
      <c r="AH14" s="397">
        <f>IFERROR(FIND(AH$1,'Répartition des EC 6 Périodes'!$AB17)/FIND(AH$1,'Répartition des EC 6 Périodes'!$AB17),0)</f>
        <v>0</v>
      </c>
      <c r="AI14" s="397">
        <f>IFERROR(FIND(AI$1,'Répartition des EC 6 Périodes'!$AB17)/FIND(AI$1,'Répartition des EC 6 Périodes'!$AB17),0)</f>
        <v>0</v>
      </c>
      <c r="AJ14" s="397">
        <f>IFERROR(FIND(AJ$1,'Répartition des EC 6 Périodes'!$AB17)/FIND(AJ$1,'Répartition des EC 6 Périodes'!$AB17),0)</f>
        <v>0</v>
      </c>
      <c r="AK14" s="397">
        <f>IFERROR(FIND(AK$1,'Répartition des EC 6 Périodes'!$AB17)/FIND(AK$1,'Répartition des EC 6 Périodes'!$AB17),0)</f>
        <v>0</v>
      </c>
      <c r="AN14" s="397">
        <f>(LEFT('Répartition des EC 6 Périodes'!$AG17,LEN(AN$1))=AN$1)*'Répartition des EC 6 Périodes'!$AE17*'Répartition des EC 6 Périodes'!$AF17</f>
        <v>0</v>
      </c>
      <c r="AO14" s="397">
        <f>(LEFT('Répartition des EC 6 Périodes'!$AG17,LEN(AO$1))=AO$1)*'Répartition des EC 6 Périodes'!$AE17*'Répartition des EC 6 Périodes'!$AF17</f>
        <v>0</v>
      </c>
      <c r="AP14" s="397">
        <f>(LEFT('Répartition des EC 6 Périodes'!$AG17,LEN(AP$1))=AP$1)*'Répartition des EC 6 Périodes'!$AE17*'Répartition des EC 6 Périodes'!$AF17</f>
        <v>0</v>
      </c>
      <c r="AQ14" s="397">
        <f>(LEFT('Répartition des EC 6 Périodes'!$AG17,LEN(AQ$1))=AQ$1)*'Répartition des EC 6 Périodes'!$AE17*'Répartition des EC 6 Périodes'!$AF17</f>
        <v>0</v>
      </c>
      <c r="AR14" s="397">
        <f>(LEFT('Répartition des EC 6 Périodes'!$AG17,LEN(AR$1))=AR$1)*'Répartition des EC 6 Périodes'!$AE17*'Répartition des EC 6 Périodes'!$AF17</f>
        <v>0</v>
      </c>
      <c r="AS14" s="397">
        <f>(LEFT('Répartition des EC 6 Périodes'!$AG17,LEN(AS$1))=AS$1)*'Répartition des EC 6 Périodes'!$AE17*'Répartition des EC 6 Périodes'!$AF17</f>
        <v>0</v>
      </c>
      <c r="AT14" s="397">
        <f>(LEFT('Répartition des EC 6 Périodes'!$AG17,LEN(AT$1))=AT$1)*'Répartition des EC 6 Périodes'!$AE17*'Répartition des EC 6 Périodes'!$AF17</f>
        <v>0</v>
      </c>
      <c r="AU14" s="397">
        <f>(LEFT('Répartition des EC 6 Périodes'!$AG17,LEN(AU$1))=AU$1)*'Répartition des EC 6 Périodes'!$AE17*'Répartition des EC 6 Périodes'!$AF17</f>
        <v>0</v>
      </c>
      <c r="AV14" s="397">
        <f>(LEFT('Répartition des EC 6 Périodes'!$AG17,LEN(AV$1))=AV$1)*'Répartition des EC 6 Périodes'!$AE17*'Répartition des EC 6 Périodes'!$AF17</f>
        <v>0</v>
      </c>
      <c r="AW14" s="397">
        <f>IFERROR(FIND(AW$1,'Répartition des EC 6 Périodes'!$AK17)/FIND(AW$1,'Répartition des EC 6 Périodes'!$AK17),0)</f>
        <v>0</v>
      </c>
      <c r="AX14" s="397">
        <f>IFERROR(FIND(AX$1,'Répartition des EC 6 Périodes'!$AK17)/FIND(AX$1,'Répartition des EC 6 Périodes'!$AK17),0)</f>
        <v>0</v>
      </c>
      <c r="AY14" s="397">
        <f>IFERROR(FIND(AY$1,'Répartition des EC 6 Périodes'!$AK17)/FIND(AY$1,'Répartition des EC 6 Périodes'!$AK17),0)</f>
        <v>0</v>
      </c>
      <c r="AZ14" s="397">
        <f>IFERROR(FIND(AZ$1,'Répartition des EC 6 Périodes'!$AK17)/FIND(AZ$1,'Répartition des EC 6 Périodes'!$AK17),0)</f>
        <v>0</v>
      </c>
    </row>
    <row r="15" spans="2:52" x14ac:dyDescent="0.25">
      <c r="B15" s="455"/>
      <c r="C15" s="397">
        <f>'Répartition des EC 6 Périodes'!$C18*'Répartition des EC 6 Périodes'!$D18</f>
        <v>0</v>
      </c>
      <c r="D15" s="397">
        <f>IFERROR(FIND(D$1,'Répartition des EC 6 Périodes'!$I18)/FIND(D$1,'Répartition des EC 6 Périodes'!$I18),0)</f>
        <v>0</v>
      </c>
      <c r="E15" s="397">
        <f>IFERROR(FIND(E$1,'Répartition des EC 6 Périodes'!$I18)/FIND(E$1,'Répartition des EC 6 Périodes'!$I18),0)</f>
        <v>0</v>
      </c>
      <c r="F15" s="397">
        <f>IFERROR(FIND(F$1,'Répartition des EC 6 Périodes'!$I18)/FIND(F$1,'Répartition des EC 6 Périodes'!$I18),0)</f>
        <v>0</v>
      </c>
      <c r="G15" s="397">
        <f>IFERROR(FIND(G$1,'Répartition des EC 6 Périodes'!$I18)/FIND(G$1,'Répartition des EC 6 Périodes'!$I18),0)</f>
        <v>0</v>
      </c>
      <c r="I15" s="455"/>
      <c r="J15" s="397">
        <f>(LEFT('Répartition des EC 6 Périodes'!$O18,LEN(J$1))=J$1)*'Répartition des EC 6 Périodes'!$M18*'Répartition des EC 6 Périodes'!$N18</f>
        <v>0</v>
      </c>
      <c r="K15" s="397">
        <f>(LEFT('Répartition des EC 6 Périodes'!$O18,LEN(K$1))=K$1)*'Répartition des EC 6 Périodes'!$M18*'Répartition des EC 6 Périodes'!$N18</f>
        <v>0</v>
      </c>
      <c r="L15" s="397">
        <f>(LEFT('Répartition des EC 6 Périodes'!$O18,LEN(L$1))=L$1)*'Répartition des EC 6 Périodes'!$M18*'Répartition des EC 6 Périodes'!$N18</f>
        <v>0</v>
      </c>
      <c r="M15" s="397">
        <f>(LEFT('Répartition des EC 6 Périodes'!$O18,LEN(M$1))=M$1)*'Répartition des EC 6 Périodes'!$M18*'Répartition des EC 6 Périodes'!$N18</f>
        <v>0</v>
      </c>
      <c r="N15" s="397">
        <f>(LEFT('Répartition des EC 6 Périodes'!$O18,LEN(N$1))=N$1)*'Répartition des EC 6 Périodes'!$M18*'Répartition des EC 6 Périodes'!$N18</f>
        <v>0</v>
      </c>
      <c r="O15" s="397">
        <f>(LEFT('Répartition des EC 6 Périodes'!$O18,LEN(O$1))=O$1)*'Répartition des EC 6 Périodes'!$M18*'Répartition des EC 6 Périodes'!$N18</f>
        <v>0</v>
      </c>
      <c r="P15" s="397">
        <f>(LEFT('Répartition des EC 6 Périodes'!$O18,LEN(P$1))=P$1)*'Répartition des EC 6 Périodes'!$M18*'Répartition des EC 6 Périodes'!$N18</f>
        <v>0</v>
      </c>
      <c r="Q15" s="397">
        <f>(LEFT('Répartition des EC 6 Périodes'!$O18,LEN(Q$1))=Q$1)*'Répartition des EC 6 Périodes'!$M18*'Répartition des EC 6 Périodes'!$N18</f>
        <v>0</v>
      </c>
      <c r="R15" s="397">
        <f>(LEFT('Répartition des EC 6 Périodes'!$O18,LEN(R$1))=R$1)*'Répartition des EC 6 Périodes'!$M18*'Répartition des EC 6 Périodes'!$N18</f>
        <v>0</v>
      </c>
      <c r="S15" s="397">
        <f>IFERROR(FIND(S$1,'Répartition des EC 6 Périodes'!$S18)/FIND(S$1,'Répartition des EC 6 Périodes'!$S18),0)</f>
        <v>0</v>
      </c>
      <c r="T15" s="397">
        <f>IFERROR(FIND(T$1,'Répartition des EC 6 Périodes'!$S18)/FIND(T$1,'Répartition des EC 6 Périodes'!$S18),0)</f>
        <v>0</v>
      </c>
      <c r="U15" s="397">
        <f>IFERROR(FIND(U$1,'Répartition des EC 6 Périodes'!$S18)/FIND(U$1,'Répartition des EC 6 Périodes'!$S18),0)</f>
        <v>0</v>
      </c>
      <c r="V15" s="397">
        <f>IFERROR(FIND(V$1,'Répartition des EC 6 Périodes'!$S18)/FIND(V$1,'Répartition des EC 6 Périodes'!$S18),0)</f>
        <v>0</v>
      </c>
      <c r="Y15" s="397">
        <f>(LEFT('Répartition des EC 6 Périodes'!$X18,LEN(Y$1))=Y$1)*'Répartition des EC 6 Périodes'!$V18*'Répartition des EC 6 Périodes'!$W18</f>
        <v>0</v>
      </c>
      <c r="Z15" s="397">
        <f>(LEFT('Répartition des EC 6 Périodes'!$X18,LEN(Z$1))=Z$1)*'Répartition des EC 6 Périodes'!$V18*'Répartition des EC 6 Périodes'!$W18</f>
        <v>0</v>
      </c>
      <c r="AA15" s="397">
        <f>(LEFT('Répartition des EC 6 Périodes'!$X18,LEN(AA$1))=AA$1)*'Répartition des EC 6 Périodes'!$V18*'Répartition des EC 6 Périodes'!$W18</f>
        <v>0</v>
      </c>
      <c r="AB15" s="397">
        <f>(LEFT('Répartition des EC 6 Périodes'!$X18,LEN(AB$1))=AB$1)*'Répartition des EC 6 Périodes'!$V18*'Répartition des EC 6 Périodes'!$W18</f>
        <v>0</v>
      </c>
      <c r="AC15" s="397">
        <f>(LEFT('Répartition des EC 6 Périodes'!$X18,LEN(AC$1))=AC$1)*'Répartition des EC 6 Périodes'!$V18*'Répartition des EC 6 Périodes'!$W18</f>
        <v>0</v>
      </c>
      <c r="AD15" s="397">
        <f>(LEFT('Répartition des EC 6 Périodes'!$X18,LEN(AD$1))=AD$1)*'Répartition des EC 6 Périodes'!$V18*'Répartition des EC 6 Périodes'!$W18</f>
        <v>0</v>
      </c>
      <c r="AE15" s="397">
        <f>(LEFT('Répartition des EC 6 Périodes'!$X18,LEN(AE$1))=AE$1)*'Répartition des EC 6 Périodes'!$V18*'Répartition des EC 6 Périodes'!$W18</f>
        <v>0</v>
      </c>
      <c r="AF15" s="397">
        <f>(LEFT('Répartition des EC 6 Périodes'!$X18,LEN(AF$1))=AF$1)*'Répartition des EC 6 Périodes'!$V18*'Répartition des EC 6 Périodes'!$W18</f>
        <v>0</v>
      </c>
      <c r="AG15" s="397">
        <f>(LEFT('Répartition des EC 6 Périodes'!$X18,LEN(AG$1))=AG$1)*'Répartition des EC 6 Périodes'!$V18*'Répartition des EC 6 Périodes'!$W18</f>
        <v>0</v>
      </c>
      <c r="AH15" s="397">
        <f>IFERROR(FIND(AH$1,'Répartition des EC 6 Périodes'!$AB18)/FIND(AH$1,'Répartition des EC 6 Périodes'!$AB18),0)</f>
        <v>0</v>
      </c>
      <c r="AI15" s="397">
        <f>IFERROR(FIND(AI$1,'Répartition des EC 6 Périodes'!$AB18)/FIND(AI$1,'Répartition des EC 6 Périodes'!$AB18),0)</f>
        <v>0</v>
      </c>
      <c r="AJ15" s="397">
        <f>IFERROR(FIND(AJ$1,'Répartition des EC 6 Périodes'!$AB18)/FIND(AJ$1,'Répartition des EC 6 Périodes'!$AB18),0)</f>
        <v>0</v>
      </c>
      <c r="AK15" s="397">
        <f>IFERROR(FIND(AK$1,'Répartition des EC 6 Périodes'!$AB18)/FIND(AK$1,'Répartition des EC 6 Périodes'!$AB18),0)</f>
        <v>0</v>
      </c>
      <c r="AN15" s="397">
        <f>(LEFT('Répartition des EC 6 Périodes'!$AG18,LEN(AN$1))=AN$1)*'Répartition des EC 6 Périodes'!$AE18*'Répartition des EC 6 Périodes'!$AF18</f>
        <v>0</v>
      </c>
      <c r="AO15" s="397">
        <f>(LEFT('Répartition des EC 6 Périodes'!$AG18,LEN(AO$1))=AO$1)*'Répartition des EC 6 Périodes'!$AE18*'Répartition des EC 6 Périodes'!$AF18</f>
        <v>0</v>
      </c>
      <c r="AP15" s="397">
        <f>(LEFT('Répartition des EC 6 Périodes'!$AG18,LEN(AP$1))=AP$1)*'Répartition des EC 6 Périodes'!$AE18*'Répartition des EC 6 Périodes'!$AF18</f>
        <v>0</v>
      </c>
      <c r="AQ15" s="397">
        <f>(LEFT('Répartition des EC 6 Périodes'!$AG18,LEN(AQ$1))=AQ$1)*'Répartition des EC 6 Périodes'!$AE18*'Répartition des EC 6 Périodes'!$AF18</f>
        <v>0</v>
      </c>
      <c r="AR15" s="397">
        <f>(LEFT('Répartition des EC 6 Périodes'!$AG18,LEN(AR$1))=AR$1)*'Répartition des EC 6 Périodes'!$AE18*'Répartition des EC 6 Périodes'!$AF18</f>
        <v>0</v>
      </c>
      <c r="AS15" s="397">
        <f>(LEFT('Répartition des EC 6 Périodes'!$AG18,LEN(AS$1))=AS$1)*'Répartition des EC 6 Périodes'!$AE18*'Répartition des EC 6 Périodes'!$AF18</f>
        <v>0</v>
      </c>
      <c r="AT15" s="397">
        <f>(LEFT('Répartition des EC 6 Périodes'!$AG18,LEN(AT$1))=AT$1)*'Répartition des EC 6 Périodes'!$AE18*'Répartition des EC 6 Périodes'!$AF18</f>
        <v>0</v>
      </c>
      <c r="AU15" s="397">
        <f>(LEFT('Répartition des EC 6 Périodes'!$AG18,LEN(AU$1))=AU$1)*'Répartition des EC 6 Périodes'!$AE18*'Répartition des EC 6 Périodes'!$AF18</f>
        <v>0</v>
      </c>
      <c r="AV15" s="397">
        <f>(LEFT('Répartition des EC 6 Périodes'!$AG18,LEN(AV$1))=AV$1)*'Répartition des EC 6 Périodes'!$AE18*'Répartition des EC 6 Périodes'!$AF18</f>
        <v>0</v>
      </c>
      <c r="AW15" s="397">
        <f>IFERROR(FIND(AW$1,'Répartition des EC 6 Périodes'!$AK18)/FIND(AW$1,'Répartition des EC 6 Périodes'!$AK18),0)</f>
        <v>0</v>
      </c>
      <c r="AX15" s="397">
        <f>IFERROR(FIND(AX$1,'Répartition des EC 6 Périodes'!$AK18)/FIND(AX$1,'Répartition des EC 6 Périodes'!$AK18),0)</f>
        <v>0</v>
      </c>
      <c r="AY15" s="397">
        <f>IFERROR(FIND(AY$1,'Répartition des EC 6 Périodes'!$AK18)/FIND(AY$1,'Répartition des EC 6 Périodes'!$AK18),0)</f>
        <v>0</v>
      </c>
      <c r="AZ15" s="397">
        <f>IFERROR(FIND(AZ$1,'Répartition des EC 6 Périodes'!$AK18)/FIND(AZ$1,'Répartition des EC 6 Périodes'!$AK18),0)</f>
        <v>0</v>
      </c>
    </row>
    <row r="16" spans="2:52" x14ac:dyDescent="0.25">
      <c r="B16" s="455"/>
      <c r="C16" s="397">
        <f>'Répartition des EC 6 Périodes'!$C19*'Répartition des EC 6 Périodes'!$D19</f>
        <v>0</v>
      </c>
      <c r="D16" s="397">
        <f>IFERROR(FIND(D$1,'Répartition des EC 6 Périodes'!$I19)/FIND(D$1,'Répartition des EC 6 Périodes'!$I19),0)</f>
        <v>0</v>
      </c>
      <c r="E16" s="397">
        <f>IFERROR(FIND(E$1,'Répartition des EC 6 Périodes'!$I19)/FIND(E$1,'Répartition des EC 6 Périodes'!$I19),0)</f>
        <v>0</v>
      </c>
      <c r="F16" s="397">
        <f>IFERROR(FIND(F$1,'Répartition des EC 6 Périodes'!$I19)/FIND(F$1,'Répartition des EC 6 Périodes'!$I19),0)</f>
        <v>0</v>
      </c>
      <c r="G16" s="397">
        <f>IFERROR(FIND(G$1,'Répartition des EC 6 Périodes'!$I19)/FIND(G$1,'Répartition des EC 6 Périodes'!$I19),0)</f>
        <v>0</v>
      </c>
      <c r="I16" s="455"/>
      <c r="J16" s="397">
        <f>(LEFT('Répartition des EC 6 Périodes'!$O19,LEN(J$1))=J$1)*'Répartition des EC 6 Périodes'!$M19*'Répartition des EC 6 Périodes'!$N19</f>
        <v>0</v>
      </c>
      <c r="K16" s="397">
        <f>(LEFT('Répartition des EC 6 Périodes'!$O19,LEN(K$1))=K$1)*'Répartition des EC 6 Périodes'!$M19*'Répartition des EC 6 Périodes'!$N19</f>
        <v>0</v>
      </c>
      <c r="L16" s="397">
        <f>(LEFT('Répartition des EC 6 Périodes'!$O19,LEN(L$1))=L$1)*'Répartition des EC 6 Périodes'!$M19*'Répartition des EC 6 Périodes'!$N19</f>
        <v>0</v>
      </c>
      <c r="M16" s="397">
        <f>(LEFT('Répartition des EC 6 Périodes'!$O19,LEN(M$1))=M$1)*'Répartition des EC 6 Périodes'!$M19*'Répartition des EC 6 Périodes'!$N19</f>
        <v>0</v>
      </c>
      <c r="N16" s="397">
        <f>(LEFT('Répartition des EC 6 Périodes'!$O19,LEN(N$1))=N$1)*'Répartition des EC 6 Périodes'!$M19*'Répartition des EC 6 Périodes'!$N19</f>
        <v>0</v>
      </c>
      <c r="O16" s="397">
        <f>(LEFT('Répartition des EC 6 Périodes'!$O19,LEN(O$1))=O$1)*'Répartition des EC 6 Périodes'!$M19*'Répartition des EC 6 Périodes'!$N19</f>
        <v>0</v>
      </c>
      <c r="P16" s="397">
        <f>(LEFT('Répartition des EC 6 Périodes'!$O19,LEN(P$1))=P$1)*'Répartition des EC 6 Périodes'!$M19*'Répartition des EC 6 Périodes'!$N19</f>
        <v>0</v>
      </c>
      <c r="Q16" s="397">
        <f>(LEFT('Répartition des EC 6 Périodes'!$O19,LEN(Q$1))=Q$1)*'Répartition des EC 6 Périodes'!$M19*'Répartition des EC 6 Périodes'!$N19</f>
        <v>0</v>
      </c>
      <c r="R16" s="397">
        <f>(LEFT('Répartition des EC 6 Périodes'!$O19,LEN(R$1))=R$1)*'Répartition des EC 6 Périodes'!$M19*'Répartition des EC 6 Périodes'!$N19</f>
        <v>0</v>
      </c>
      <c r="S16" s="397">
        <f>IFERROR(FIND(S$1,'Répartition des EC 6 Périodes'!$S19)/FIND(S$1,'Répartition des EC 6 Périodes'!$S19),0)</f>
        <v>0</v>
      </c>
      <c r="T16" s="397">
        <f>IFERROR(FIND(T$1,'Répartition des EC 6 Périodes'!$S19)/FIND(T$1,'Répartition des EC 6 Périodes'!$S19),0)</f>
        <v>0</v>
      </c>
      <c r="U16" s="397">
        <f>IFERROR(FIND(U$1,'Répartition des EC 6 Périodes'!$S19)/FIND(U$1,'Répartition des EC 6 Périodes'!$S19),0)</f>
        <v>0</v>
      </c>
      <c r="V16" s="397">
        <f>IFERROR(FIND(V$1,'Répartition des EC 6 Périodes'!$S19)/FIND(V$1,'Répartition des EC 6 Périodes'!$S19),0)</f>
        <v>0</v>
      </c>
      <c r="Y16" s="397">
        <f>(LEFT('Répartition des EC 6 Périodes'!$X19,LEN(Y$1))=Y$1)*'Répartition des EC 6 Périodes'!$V19*'Répartition des EC 6 Périodes'!$W19</f>
        <v>0</v>
      </c>
      <c r="Z16" s="397">
        <f>(LEFT('Répartition des EC 6 Périodes'!$X19,LEN(Z$1))=Z$1)*'Répartition des EC 6 Périodes'!$V19*'Répartition des EC 6 Périodes'!$W19</f>
        <v>0</v>
      </c>
      <c r="AA16" s="397">
        <f>(LEFT('Répartition des EC 6 Périodes'!$X19,LEN(AA$1))=AA$1)*'Répartition des EC 6 Périodes'!$V19*'Répartition des EC 6 Périodes'!$W19</f>
        <v>0</v>
      </c>
      <c r="AB16" s="397">
        <f>(LEFT('Répartition des EC 6 Périodes'!$X19,LEN(AB$1))=AB$1)*'Répartition des EC 6 Périodes'!$V19*'Répartition des EC 6 Périodes'!$W19</f>
        <v>0</v>
      </c>
      <c r="AC16" s="397">
        <f>(LEFT('Répartition des EC 6 Périodes'!$X19,LEN(AC$1))=AC$1)*'Répartition des EC 6 Périodes'!$V19*'Répartition des EC 6 Périodes'!$W19</f>
        <v>0</v>
      </c>
      <c r="AD16" s="397">
        <f>(LEFT('Répartition des EC 6 Périodes'!$X19,LEN(AD$1))=AD$1)*'Répartition des EC 6 Périodes'!$V19*'Répartition des EC 6 Périodes'!$W19</f>
        <v>0</v>
      </c>
      <c r="AE16" s="397">
        <f>(LEFT('Répartition des EC 6 Périodes'!$X19,LEN(AE$1))=AE$1)*'Répartition des EC 6 Périodes'!$V19*'Répartition des EC 6 Périodes'!$W19</f>
        <v>0</v>
      </c>
      <c r="AF16" s="397">
        <f>(LEFT('Répartition des EC 6 Périodes'!$X19,LEN(AF$1))=AF$1)*'Répartition des EC 6 Périodes'!$V19*'Répartition des EC 6 Périodes'!$W19</f>
        <v>0</v>
      </c>
      <c r="AG16" s="397">
        <f>(LEFT('Répartition des EC 6 Périodes'!$X19,LEN(AG$1))=AG$1)*'Répartition des EC 6 Périodes'!$V19*'Répartition des EC 6 Périodes'!$W19</f>
        <v>0</v>
      </c>
      <c r="AH16" s="397">
        <f>IFERROR(FIND(AH$1,'Répartition des EC 6 Périodes'!$AB19)/FIND(AH$1,'Répartition des EC 6 Périodes'!$AB19),0)</f>
        <v>0</v>
      </c>
      <c r="AI16" s="397">
        <f>IFERROR(FIND(AI$1,'Répartition des EC 6 Périodes'!$AB19)/FIND(AI$1,'Répartition des EC 6 Périodes'!$AB19),0)</f>
        <v>0</v>
      </c>
      <c r="AJ16" s="397">
        <f>IFERROR(FIND(AJ$1,'Répartition des EC 6 Périodes'!$AB19)/FIND(AJ$1,'Répartition des EC 6 Périodes'!$AB19),0)</f>
        <v>0</v>
      </c>
      <c r="AK16" s="397">
        <f>IFERROR(FIND(AK$1,'Répartition des EC 6 Périodes'!$AB19)/FIND(AK$1,'Répartition des EC 6 Périodes'!$AB19),0)</f>
        <v>0</v>
      </c>
      <c r="AN16" s="397">
        <f>(LEFT('Répartition des EC 6 Périodes'!$AG19,LEN(AN$1))=AN$1)*'Répartition des EC 6 Périodes'!$AE19*'Répartition des EC 6 Périodes'!$AF19</f>
        <v>0</v>
      </c>
      <c r="AO16" s="397">
        <f>(LEFT('Répartition des EC 6 Périodes'!$AG19,LEN(AO$1))=AO$1)*'Répartition des EC 6 Périodes'!$AE19*'Répartition des EC 6 Périodes'!$AF19</f>
        <v>0</v>
      </c>
      <c r="AP16" s="397">
        <f>(LEFT('Répartition des EC 6 Périodes'!$AG19,LEN(AP$1))=AP$1)*'Répartition des EC 6 Périodes'!$AE19*'Répartition des EC 6 Périodes'!$AF19</f>
        <v>0</v>
      </c>
      <c r="AQ16" s="397">
        <f>(LEFT('Répartition des EC 6 Périodes'!$AG19,LEN(AQ$1))=AQ$1)*'Répartition des EC 6 Périodes'!$AE19*'Répartition des EC 6 Périodes'!$AF19</f>
        <v>0</v>
      </c>
      <c r="AR16" s="397">
        <f>(LEFT('Répartition des EC 6 Périodes'!$AG19,LEN(AR$1))=AR$1)*'Répartition des EC 6 Périodes'!$AE19*'Répartition des EC 6 Périodes'!$AF19</f>
        <v>0</v>
      </c>
      <c r="AS16" s="397">
        <f>(LEFT('Répartition des EC 6 Périodes'!$AG19,LEN(AS$1))=AS$1)*'Répartition des EC 6 Périodes'!$AE19*'Répartition des EC 6 Périodes'!$AF19</f>
        <v>0</v>
      </c>
      <c r="AT16" s="397">
        <f>(LEFT('Répartition des EC 6 Périodes'!$AG19,LEN(AT$1))=AT$1)*'Répartition des EC 6 Périodes'!$AE19*'Répartition des EC 6 Périodes'!$AF19</f>
        <v>0</v>
      </c>
      <c r="AU16" s="397">
        <f>(LEFT('Répartition des EC 6 Périodes'!$AG19,LEN(AU$1))=AU$1)*'Répartition des EC 6 Périodes'!$AE19*'Répartition des EC 6 Périodes'!$AF19</f>
        <v>0</v>
      </c>
      <c r="AV16" s="397">
        <f>(LEFT('Répartition des EC 6 Périodes'!$AG19,LEN(AV$1))=AV$1)*'Répartition des EC 6 Périodes'!$AE19*'Répartition des EC 6 Périodes'!$AF19</f>
        <v>0</v>
      </c>
      <c r="AW16" s="397">
        <f>IFERROR(FIND(AW$1,'Répartition des EC 6 Périodes'!$AK19)/FIND(AW$1,'Répartition des EC 6 Périodes'!$AK19),0)</f>
        <v>0</v>
      </c>
      <c r="AX16" s="397">
        <f>IFERROR(FIND(AX$1,'Répartition des EC 6 Périodes'!$AK19)/FIND(AX$1,'Répartition des EC 6 Périodes'!$AK19),0)</f>
        <v>0</v>
      </c>
      <c r="AY16" s="397">
        <f>IFERROR(FIND(AY$1,'Répartition des EC 6 Périodes'!$AK19)/FIND(AY$1,'Répartition des EC 6 Périodes'!$AK19),0)</f>
        <v>0</v>
      </c>
      <c r="AZ16" s="397">
        <f>IFERROR(FIND(AZ$1,'Répartition des EC 6 Périodes'!$AK19)/FIND(AZ$1,'Répartition des EC 6 Périodes'!$AK19),0)</f>
        <v>0</v>
      </c>
    </row>
    <row r="17" spans="2:52" x14ac:dyDescent="0.25">
      <c r="B17" s="49"/>
      <c r="I17" s="455"/>
      <c r="J17" s="397">
        <f>(LEFT('Répartition des EC 6 Périodes'!$O20,LEN(J$1))=J$1)*'Répartition des EC 6 Périodes'!$M20*'Répartition des EC 6 Périodes'!$N20</f>
        <v>0</v>
      </c>
      <c r="K17" s="397">
        <f>(LEFT('Répartition des EC 6 Périodes'!$O20,LEN(K$1))=K$1)*'Répartition des EC 6 Périodes'!$M20*'Répartition des EC 6 Périodes'!$N20</f>
        <v>0</v>
      </c>
      <c r="L17" s="397">
        <f>(LEFT('Répartition des EC 6 Périodes'!$O20,LEN(L$1))=L$1)*'Répartition des EC 6 Périodes'!$M20*'Répartition des EC 6 Périodes'!$N20</f>
        <v>0</v>
      </c>
      <c r="M17" s="397">
        <f>(LEFT('Répartition des EC 6 Périodes'!$O20,LEN(M$1))=M$1)*'Répartition des EC 6 Périodes'!$M20*'Répartition des EC 6 Périodes'!$N20</f>
        <v>0</v>
      </c>
      <c r="N17" s="397">
        <f>(LEFT('Répartition des EC 6 Périodes'!$O20,LEN(N$1))=N$1)*'Répartition des EC 6 Périodes'!$M20*'Répartition des EC 6 Périodes'!$N20</f>
        <v>0</v>
      </c>
      <c r="O17" s="397">
        <f>(LEFT('Répartition des EC 6 Périodes'!$O20,LEN(O$1))=O$1)*'Répartition des EC 6 Périodes'!$M20*'Répartition des EC 6 Périodes'!$N20</f>
        <v>0</v>
      </c>
      <c r="P17" s="397">
        <f>(LEFT('Répartition des EC 6 Périodes'!$O20,LEN(P$1))=P$1)*'Répartition des EC 6 Périodes'!$M20*'Répartition des EC 6 Périodes'!$N20</f>
        <v>0</v>
      </c>
      <c r="Q17" s="397">
        <f>(LEFT('Répartition des EC 6 Périodes'!$O20,LEN(Q$1))=Q$1)*'Répartition des EC 6 Périodes'!$M20*'Répartition des EC 6 Périodes'!$N20</f>
        <v>0</v>
      </c>
      <c r="R17" s="397">
        <f>(LEFT('Répartition des EC 6 Périodes'!$O20,LEN(R$1))=R$1)*'Répartition des EC 6 Périodes'!$M20*'Répartition des EC 6 Périodes'!$N20</f>
        <v>0</v>
      </c>
      <c r="S17" s="397">
        <f>IFERROR(FIND(S$1,'Répartition des EC 6 Périodes'!$S20)/FIND(S$1,'Répartition des EC 6 Périodes'!$S20),0)</f>
        <v>0</v>
      </c>
      <c r="T17" s="397">
        <f>IFERROR(FIND(T$1,'Répartition des EC 6 Périodes'!$S20)/FIND(T$1,'Répartition des EC 6 Périodes'!$S20),0)</f>
        <v>0</v>
      </c>
      <c r="U17" s="397">
        <f>IFERROR(FIND(U$1,'Répartition des EC 6 Périodes'!$S20)/FIND(U$1,'Répartition des EC 6 Périodes'!$S20),0)</f>
        <v>0</v>
      </c>
      <c r="V17" s="397">
        <f>IFERROR(FIND(V$1,'Répartition des EC 6 Périodes'!$S20)/FIND(V$1,'Répartition des EC 6 Périodes'!$S20),0)</f>
        <v>0</v>
      </c>
      <c r="Y17" s="397">
        <f>(LEFT('Répartition des EC 6 Périodes'!$X20,LEN(Y$1))=Y$1)*'Répartition des EC 6 Périodes'!$V20*'Répartition des EC 6 Périodes'!$W20</f>
        <v>0</v>
      </c>
      <c r="Z17" s="397">
        <f>(LEFT('Répartition des EC 6 Périodes'!$X20,LEN(Z$1))=Z$1)*'Répartition des EC 6 Périodes'!$V20*'Répartition des EC 6 Périodes'!$W20</f>
        <v>0</v>
      </c>
      <c r="AA17" s="397">
        <f>(LEFT('Répartition des EC 6 Périodes'!$X20,LEN(AA$1))=AA$1)*'Répartition des EC 6 Périodes'!$V20*'Répartition des EC 6 Périodes'!$W20</f>
        <v>0</v>
      </c>
      <c r="AB17" s="397">
        <f>(LEFT('Répartition des EC 6 Périodes'!$X20,LEN(AB$1))=AB$1)*'Répartition des EC 6 Périodes'!$V20*'Répartition des EC 6 Périodes'!$W20</f>
        <v>0</v>
      </c>
      <c r="AC17" s="397">
        <f>(LEFT('Répartition des EC 6 Périodes'!$X20,LEN(AC$1))=AC$1)*'Répartition des EC 6 Périodes'!$V20*'Répartition des EC 6 Périodes'!$W20</f>
        <v>0</v>
      </c>
      <c r="AD17" s="397">
        <f>(LEFT('Répartition des EC 6 Périodes'!$X20,LEN(AD$1))=AD$1)*'Répartition des EC 6 Périodes'!$V20*'Répartition des EC 6 Périodes'!$W20</f>
        <v>0</v>
      </c>
      <c r="AE17" s="397">
        <f>(LEFT('Répartition des EC 6 Périodes'!$X20,LEN(AE$1))=AE$1)*'Répartition des EC 6 Périodes'!$V20*'Répartition des EC 6 Périodes'!$W20</f>
        <v>0</v>
      </c>
      <c r="AF17" s="397">
        <f>(LEFT('Répartition des EC 6 Périodes'!$X20,LEN(AF$1))=AF$1)*'Répartition des EC 6 Périodes'!$V20*'Répartition des EC 6 Périodes'!$W20</f>
        <v>0</v>
      </c>
      <c r="AG17" s="397">
        <f>(LEFT('Répartition des EC 6 Périodes'!$X20,LEN(AG$1))=AG$1)*'Répartition des EC 6 Périodes'!$V20*'Répartition des EC 6 Périodes'!$W20</f>
        <v>0</v>
      </c>
      <c r="AH17" s="397">
        <f>IFERROR(FIND(AH$1,'Répartition des EC 6 Périodes'!$AB20)/FIND(AH$1,'Répartition des EC 6 Périodes'!$AB20),0)</f>
        <v>0</v>
      </c>
      <c r="AI17" s="397">
        <f>IFERROR(FIND(AI$1,'Répartition des EC 6 Périodes'!$AB20)/FIND(AI$1,'Répartition des EC 6 Périodes'!$AB20),0)</f>
        <v>0</v>
      </c>
      <c r="AJ17" s="397">
        <f>IFERROR(FIND(AJ$1,'Répartition des EC 6 Périodes'!$AB20)/FIND(AJ$1,'Répartition des EC 6 Périodes'!$AB20),0)</f>
        <v>0</v>
      </c>
      <c r="AK17" s="397">
        <f>IFERROR(FIND(AK$1,'Répartition des EC 6 Périodes'!$AB20)/FIND(AK$1,'Répartition des EC 6 Périodes'!$AB20),0)</f>
        <v>0</v>
      </c>
      <c r="AN17" s="397">
        <f>(LEFT('Répartition des EC 6 Périodes'!$AG20,LEN(AN$1))=AN$1)*'Répartition des EC 6 Périodes'!$AE20*'Répartition des EC 6 Périodes'!$AF20</f>
        <v>0</v>
      </c>
      <c r="AO17" s="397">
        <f>(LEFT('Répartition des EC 6 Périodes'!$AG20,LEN(AO$1))=AO$1)*'Répartition des EC 6 Périodes'!$AE20*'Répartition des EC 6 Périodes'!$AF20</f>
        <v>0</v>
      </c>
      <c r="AP17" s="397">
        <f>(LEFT('Répartition des EC 6 Périodes'!$AG20,LEN(AP$1))=AP$1)*'Répartition des EC 6 Périodes'!$AE20*'Répartition des EC 6 Périodes'!$AF20</f>
        <v>0</v>
      </c>
      <c r="AQ17" s="397">
        <f>(LEFT('Répartition des EC 6 Périodes'!$AG20,LEN(AQ$1))=AQ$1)*'Répartition des EC 6 Périodes'!$AE20*'Répartition des EC 6 Périodes'!$AF20</f>
        <v>0</v>
      </c>
      <c r="AR17" s="397">
        <f>(LEFT('Répartition des EC 6 Périodes'!$AG20,LEN(AR$1))=AR$1)*'Répartition des EC 6 Périodes'!$AE20*'Répartition des EC 6 Périodes'!$AF20</f>
        <v>0</v>
      </c>
      <c r="AS17" s="397">
        <f>(LEFT('Répartition des EC 6 Périodes'!$AG20,LEN(AS$1))=AS$1)*'Répartition des EC 6 Périodes'!$AE20*'Répartition des EC 6 Périodes'!$AF20</f>
        <v>0</v>
      </c>
      <c r="AT17" s="397">
        <f>(LEFT('Répartition des EC 6 Périodes'!$AG20,LEN(AT$1))=AT$1)*'Répartition des EC 6 Périodes'!$AE20*'Répartition des EC 6 Périodes'!$AF20</f>
        <v>0</v>
      </c>
      <c r="AU17" s="397">
        <f>(LEFT('Répartition des EC 6 Périodes'!$AG20,LEN(AU$1))=AU$1)*'Répartition des EC 6 Périodes'!$AE20*'Répartition des EC 6 Périodes'!$AF20</f>
        <v>0</v>
      </c>
      <c r="AV17" s="397">
        <f>(LEFT('Répartition des EC 6 Périodes'!$AG20,LEN(AV$1))=AV$1)*'Répartition des EC 6 Périodes'!$AE20*'Répartition des EC 6 Périodes'!$AF20</f>
        <v>0</v>
      </c>
      <c r="AW17" s="397">
        <f>IFERROR(FIND(AW$1,'Répartition des EC 6 Périodes'!$AK20)/FIND(AW$1,'Répartition des EC 6 Périodes'!$AK20),0)</f>
        <v>0</v>
      </c>
      <c r="AX17" s="397">
        <f>IFERROR(FIND(AX$1,'Répartition des EC 6 Périodes'!$AK20)/FIND(AX$1,'Répartition des EC 6 Périodes'!$AK20),0)</f>
        <v>0</v>
      </c>
      <c r="AY17" s="397">
        <f>IFERROR(FIND(AY$1,'Répartition des EC 6 Périodes'!$AK20)/FIND(AY$1,'Répartition des EC 6 Périodes'!$AK20),0)</f>
        <v>0</v>
      </c>
      <c r="AZ17" s="397">
        <f>IFERROR(FIND(AZ$1,'Répartition des EC 6 Périodes'!$AK20)/FIND(AZ$1,'Répartition des EC 6 Périodes'!$AK20),0)</f>
        <v>0</v>
      </c>
    </row>
    <row r="20" spans="2:52" x14ac:dyDescent="0.25">
      <c r="B20" s="455" t="s">
        <v>154</v>
      </c>
      <c r="C20" s="397">
        <f>'Répartition des EC 6 Périodes'!$C23*'Répartition des EC 6 Périodes'!$D23</f>
        <v>0</v>
      </c>
      <c r="D20" s="397">
        <f>IFERROR(FIND(D$1,'Répartition des EC 6 Périodes'!$I23)/FIND(D$1,'Répartition des EC 6 Périodes'!$I23),0)</f>
        <v>0</v>
      </c>
      <c r="E20" s="397">
        <f>IFERROR(FIND(E$1,'Répartition des EC 6 Périodes'!$I23)/FIND(E$1,'Répartition des EC 6 Périodes'!$I23),0)</f>
        <v>0</v>
      </c>
      <c r="F20" s="397">
        <f>IFERROR(FIND(F$1,'Répartition des EC 6 Périodes'!$I23)/FIND(F$1,'Répartition des EC 6 Périodes'!$I23),0)</f>
        <v>0</v>
      </c>
      <c r="G20" s="397">
        <f>IFERROR(FIND(G$1,'Répartition des EC 6 Périodes'!$I23)/FIND(G$1,'Répartition des EC 6 Périodes'!$I23),0)</f>
        <v>0</v>
      </c>
      <c r="I20" s="455"/>
      <c r="J20" s="397">
        <f>(LEFT('Répartition des EC 6 Périodes'!$O23,LEN(J$1))=J$1)*'Répartition des EC 6 Périodes'!$M23*'Répartition des EC 6 Périodes'!$N23</f>
        <v>0</v>
      </c>
      <c r="K20" s="397">
        <f>(LEFT('Répartition des EC 6 Périodes'!$O23,LEN(K$1))=K$1)*'Répartition des EC 6 Périodes'!$M23*'Répartition des EC 6 Périodes'!$N23</f>
        <v>0</v>
      </c>
      <c r="L20" s="397">
        <f>(LEFT('Répartition des EC 6 Périodes'!$O23,LEN(L$1))=L$1)*'Répartition des EC 6 Périodes'!$M23*'Répartition des EC 6 Périodes'!$N23</f>
        <v>0</v>
      </c>
      <c r="M20" s="397">
        <f>(LEFT('Répartition des EC 6 Périodes'!$O23,LEN(M$1))=M$1)*'Répartition des EC 6 Périodes'!$M23*'Répartition des EC 6 Périodes'!$N23</f>
        <v>0</v>
      </c>
      <c r="N20" s="397">
        <f>(LEFT('Répartition des EC 6 Périodes'!$O23,LEN(N$1))=N$1)*'Répartition des EC 6 Périodes'!$M23*'Répartition des EC 6 Périodes'!$N23</f>
        <v>0</v>
      </c>
      <c r="O20" s="397">
        <f>(LEFT('Répartition des EC 6 Périodes'!$O23,LEN(O$1))=O$1)*'Répartition des EC 6 Périodes'!$M23*'Répartition des EC 6 Périodes'!$N23</f>
        <v>0</v>
      </c>
      <c r="P20" s="397">
        <f>(LEFT('Répartition des EC 6 Périodes'!$O23,LEN(P$1))=P$1)*'Répartition des EC 6 Périodes'!$M23*'Répartition des EC 6 Périodes'!$N23</f>
        <v>0</v>
      </c>
      <c r="Q20" s="397">
        <f>(LEFT('Répartition des EC 6 Périodes'!$O23,LEN(Q$1))=Q$1)*'Répartition des EC 6 Périodes'!$M23*'Répartition des EC 6 Périodes'!$N23</f>
        <v>0</v>
      </c>
      <c r="R20" s="397">
        <f>(LEFT('Répartition des EC 6 Périodes'!$O23,LEN(R$1))=R$1)*'Répartition des EC 6 Périodes'!$M23*'Répartition des EC 6 Périodes'!$N23</f>
        <v>0</v>
      </c>
      <c r="S20" s="397">
        <f>IFERROR(FIND(S$1,'Répartition des EC 6 Périodes'!$S23)/FIND(S$1,'Répartition des EC 6 Périodes'!$S23),0)</f>
        <v>0</v>
      </c>
      <c r="T20" s="397">
        <f>IFERROR(FIND(T$1,'Répartition des EC 6 Périodes'!$S23)/FIND(T$1,'Répartition des EC 6 Périodes'!$S23),0)</f>
        <v>0</v>
      </c>
      <c r="U20" s="397">
        <f>IFERROR(FIND(U$1,'Répartition des EC 6 Périodes'!$S23)/FIND(U$1,'Répartition des EC 6 Périodes'!$S23),0)</f>
        <v>0</v>
      </c>
      <c r="V20" s="397">
        <f>IFERROR(FIND(V$1,'Répartition des EC 6 Périodes'!$S23)/FIND(V$1,'Répartition des EC 6 Périodes'!$S23),0)</f>
        <v>0</v>
      </c>
      <c r="Y20" s="397">
        <f>(LEFT('Répartition des EC 6 Périodes'!$X23,LEN(Y$1))=Y$1)*'Répartition des EC 6 Périodes'!$V23*'Répartition des EC 6 Périodes'!$W23</f>
        <v>0</v>
      </c>
      <c r="Z20" s="397">
        <f>(LEFT('Répartition des EC 6 Périodes'!$X23,LEN(Z$1))=Z$1)*'Répartition des EC 6 Périodes'!$V23*'Répartition des EC 6 Périodes'!$W23</f>
        <v>0</v>
      </c>
      <c r="AA20" s="397">
        <f>(LEFT('Répartition des EC 6 Périodes'!$X23,LEN(AA$1))=AA$1)*'Répartition des EC 6 Périodes'!$V23*'Répartition des EC 6 Périodes'!$W23</f>
        <v>0</v>
      </c>
      <c r="AB20" s="397">
        <f>(LEFT('Répartition des EC 6 Périodes'!$X23,LEN(AB$1))=AB$1)*'Répartition des EC 6 Périodes'!$V23*'Répartition des EC 6 Périodes'!$W23</f>
        <v>0</v>
      </c>
      <c r="AC20" s="397">
        <f>(LEFT('Répartition des EC 6 Périodes'!$X23,LEN(AC$1))=AC$1)*'Répartition des EC 6 Périodes'!$V23*'Répartition des EC 6 Périodes'!$W23</f>
        <v>0</v>
      </c>
      <c r="AD20" s="397">
        <f>(LEFT('Répartition des EC 6 Périodes'!$X23,LEN(AD$1))=AD$1)*'Répartition des EC 6 Périodes'!$V23*'Répartition des EC 6 Périodes'!$W23</f>
        <v>0</v>
      </c>
      <c r="AE20" s="397">
        <f>(LEFT('Répartition des EC 6 Périodes'!$X23,LEN(AE$1))=AE$1)*'Répartition des EC 6 Périodes'!$V23*'Répartition des EC 6 Périodes'!$W23</f>
        <v>0</v>
      </c>
      <c r="AF20" s="397">
        <f>(LEFT('Répartition des EC 6 Périodes'!$X23,LEN(AF$1))=AF$1)*'Répartition des EC 6 Périodes'!$V23*'Répartition des EC 6 Périodes'!$W23</f>
        <v>0</v>
      </c>
      <c r="AG20" s="397">
        <f>(LEFT('Répartition des EC 6 Périodes'!$X23,LEN(AG$1))=AG$1)*'Répartition des EC 6 Périodes'!$V23*'Répartition des EC 6 Périodes'!$W23</f>
        <v>0</v>
      </c>
      <c r="AH20" s="397">
        <f>IFERROR(FIND(AH$1,'Répartition des EC 6 Périodes'!$AB23)/FIND(AH$1,'Répartition des EC 6 Périodes'!$AB23),0)</f>
        <v>0</v>
      </c>
      <c r="AI20" s="397">
        <f>IFERROR(FIND(AI$1,'Répartition des EC 6 Périodes'!$AB23)/FIND(AI$1,'Répartition des EC 6 Périodes'!$AB23),0)</f>
        <v>0</v>
      </c>
      <c r="AJ20" s="397">
        <f>IFERROR(FIND(AJ$1,'Répartition des EC 6 Périodes'!$AB23)/FIND(AJ$1,'Répartition des EC 6 Périodes'!$AB23),0)</f>
        <v>0</v>
      </c>
      <c r="AK20" s="397">
        <f>IFERROR(FIND(AK$1,'Répartition des EC 6 Périodes'!$AB23)/FIND(AK$1,'Répartition des EC 6 Périodes'!$AB23),0)</f>
        <v>0</v>
      </c>
      <c r="AN20" s="397">
        <f>(LEFT('Répartition des EC 6 Périodes'!$AG23,LEN(AN$1))=AN$1)*'Répartition des EC 6 Périodes'!$AE23*'Répartition des EC 6 Périodes'!$AF23</f>
        <v>0</v>
      </c>
      <c r="AO20" s="397">
        <f>(LEFT('Répartition des EC 6 Périodes'!$AG23,LEN(AO$1))=AO$1)*'Répartition des EC 6 Périodes'!$AE23*'Répartition des EC 6 Périodes'!$AF23</f>
        <v>0</v>
      </c>
      <c r="AP20" s="397">
        <f>(LEFT('Répartition des EC 6 Périodes'!$AG23,LEN(AP$1))=AP$1)*'Répartition des EC 6 Périodes'!$AE23*'Répartition des EC 6 Périodes'!$AF23</f>
        <v>0</v>
      </c>
      <c r="AQ20" s="397">
        <f>(LEFT('Répartition des EC 6 Périodes'!$AG23,LEN(AQ$1))=AQ$1)*'Répartition des EC 6 Périodes'!$AE23*'Répartition des EC 6 Périodes'!$AF23</f>
        <v>0</v>
      </c>
      <c r="AR20" s="397">
        <f>(LEFT('Répartition des EC 6 Périodes'!$AG23,LEN(AR$1))=AR$1)*'Répartition des EC 6 Périodes'!$AE23*'Répartition des EC 6 Périodes'!$AF23</f>
        <v>0</v>
      </c>
      <c r="AS20" s="397">
        <f>(LEFT('Répartition des EC 6 Périodes'!$AG23,LEN(AS$1))=AS$1)*'Répartition des EC 6 Périodes'!$AE23*'Répartition des EC 6 Périodes'!$AF23</f>
        <v>0</v>
      </c>
      <c r="AT20" s="397">
        <f>(LEFT('Répartition des EC 6 Périodes'!$AG23,LEN(AT$1))=AT$1)*'Répartition des EC 6 Périodes'!$AE23*'Répartition des EC 6 Périodes'!$AF23</f>
        <v>0</v>
      </c>
      <c r="AU20" s="397">
        <f>(LEFT('Répartition des EC 6 Périodes'!$AG23,LEN(AU$1))=AU$1)*'Répartition des EC 6 Périodes'!$AE23*'Répartition des EC 6 Périodes'!$AF23</f>
        <v>0</v>
      </c>
      <c r="AV20" s="397">
        <f>(LEFT('Répartition des EC 6 Périodes'!$AG23,LEN(AV$1))=AV$1)*'Répartition des EC 6 Périodes'!$AE23*'Répartition des EC 6 Périodes'!$AF23</f>
        <v>0</v>
      </c>
      <c r="AW20" s="397">
        <f>IFERROR(FIND(AW$1,'Répartition des EC 6 Périodes'!$AK23)/FIND(AW$1,'Répartition des EC 6 Périodes'!$AK23),0)</f>
        <v>0</v>
      </c>
      <c r="AX20" s="397">
        <f>IFERROR(FIND(AX$1,'Répartition des EC 6 Périodes'!$AK23)/FIND(AX$1,'Répartition des EC 6 Périodes'!$AK23),0)</f>
        <v>0</v>
      </c>
      <c r="AY20" s="397">
        <f>IFERROR(FIND(AY$1,'Répartition des EC 6 Périodes'!$AK23)/FIND(AY$1,'Répartition des EC 6 Périodes'!$AK23),0)</f>
        <v>0</v>
      </c>
      <c r="AZ20" s="397">
        <f>IFERROR(FIND(AZ$1,'Répartition des EC 6 Périodes'!$AK23)/FIND(AZ$1,'Répartition des EC 6 Périodes'!$AK23),0)</f>
        <v>0</v>
      </c>
    </row>
    <row r="21" spans="2:52" x14ac:dyDescent="0.25">
      <c r="B21" s="455"/>
      <c r="C21" s="397">
        <f>'Répartition des EC 6 Périodes'!$C24*'Répartition des EC 6 Périodes'!$D24</f>
        <v>0</v>
      </c>
      <c r="D21" s="397">
        <f>IFERROR(FIND(D$1,'Répartition des EC 6 Périodes'!$I24)/FIND(D$1,'Répartition des EC 6 Périodes'!$I24),0)</f>
        <v>0</v>
      </c>
      <c r="E21" s="397">
        <f>IFERROR(FIND(E$1,'Répartition des EC 6 Périodes'!$I24)/FIND(E$1,'Répartition des EC 6 Périodes'!$I24),0)</f>
        <v>0</v>
      </c>
      <c r="F21" s="397">
        <f>IFERROR(FIND(F$1,'Répartition des EC 6 Périodes'!$I24)/FIND(F$1,'Répartition des EC 6 Périodes'!$I24),0)</f>
        <v>0</v>
      </c>
      <c r="G21" s="397">
        <f>IFERROR(FIND(G$1,'Répartition des EC 6 Périodes'!$I24)/FIND(G$1,'Répartition des EC 6 Périodes'!$I24),0)</f>
        <v>0</v>
      </c>
      <c r="I21" s="455"/>
      <c r="J21" s="397">
        <f>(LEFT('Répartition des EC 6 Périodes'!$O24,LEN(J$1))=J$1)*'Répartition des EC 6 Périodes'!$M24*'Répartition des EC 6 Périodes'!$N24</f>
        <v>0</v>
      </c>
      <c r="K21" s="397">
        <f>(LEFT('Répartition des EC 6 Périodes'!$O24,LEN(K$1))=K$1)*'Répartition des EC 6 Périodes'!$M24*'Répartition des EC 6 Périodes'!$N24</f>
        <v>0</v>
      </c>
      <c r="L21" s="397">
        <f>(LEFT('Répartition des EC 6 Périodes'!$O24,LEN(L$1))=L$1)*'Répartition des EC 6 Périodes'!$M24*'Répartition des EC 6 Périodes'!$N24</f>
        <v>0</v>
      </c>
      <c r="M21" s="397">
        <f>(LEFT('Répartition des EC 6 Périodes'!$O24,LEN(M$1))=M$1)*'Répartition des EC 6 Périodes'!$M24*'Répartition des EC 6 Périodes'!$N24</f>
        <v>0</v>
      </c>
      <c r="N21" s="397">
        <f>(LEFT('Répartition des EC 6 Périodes'!$O24,LEN(N$1))=N$1)*'Répartition des EC 6 Périodes'!$M24*'Répartition des EC 6 Périodes'!$N24</f>
        <v>0</v>
      </c>
      <c r="O21" s="397">
        <f>(LEFT('Répartition des EC 6 Périodes'!$O24,LEN(O$1))=O$1)*'Répartition des EC 6 Périodes'!$M24*'Répartition des EC 6 Périodes'!$N24</f>
        <v>0</v>
      </c>
      <c r="P21" s="397">
        <f>(LEFT('Répartition des EC 6 Périodes'!$O24,LEN(P$1))=P$1)*'Répartition des EC 6 Périodes'!$M24*'Répartition des EC 6 Périodes'!$N24</f>
        <v>0</v>
      </c>
      <c r="Q21" s="397">
        <f>(LEFT('Répartition des EC 6 Périodes'!$O24,LEN(Q$1))=Q$1)*'Répartition des EC 6 Périodes'!$M24*'Répartition des EC 6 Périodes'!$N24</f>
        <v>0</v>
      </c>
      <c r="R21" s="397">
        <f>(LEFT('Répartition des EC 6 Périodes'!$O24,LEN(R$1))=R$1)*'Répartition des EC 6 Périodes'!$M24*'Répartition des EC 6 Périodes'!$N24</f>
        <v>0</v>
      </c>
      <c r="S21" s="397">
        <f>IFERROR(FIND(S$1,'Répartition des EC 6 Périodes'!$S24)/FIND(S$1,'Répartition des EC 6 Périodes'!$S24),0)</f>
        <v>0</v>
      </c>
      <c r="T21" s="397">
        <f>IFERROR(FIND(T$1,'Répartition des EC 6 Périodes'!$S24)/FIND(T$1,'Répartition des EC 6 Périodes'!$S24),0)</f>
        <v>0</v>
      </c>
      <c r="U21" s="397">
        <f>IFERROR(FIND(U$1,'Répartition des EC 6 Périodes'!$S24)/FIND(U$1,'Répartition des EC 6 Périodes'!$S24),0)</f>
        <v>0</v>
      </c>
      <c r="V21" s="397">
        <f>IFERROR(FIND(V$1,'Répartition des EC 6 Périodes'!$S24)/FIND(V$1,'Répartition des EC 6 Périodes'!$S24),0)</f>
        <v>0</v>
      </c>
      <c r="Y21" s="397">
        <f>(LEFT('Répartition des EC 6 Périodes'!$X24,LEN(Y$1))=Y$1)*'Répartition des EC 6 Périodes'!$V24*'Répartition des EC 6 Périodes'!$W24</f>
        <v>0</v>
      </c>
      <c r="Z21" s="397">
        <f>(LEFT('Répartition des EC 6 Périodes'!$X24,LEN(Z$1))=Z$1)*'Répartition des EC 6 Périodes'!$V24*'Répartition des EC 6 Périodes'!$W24</f>
        <v>0</v>
      </c>
      <c r="AA21" s="397">
        <f>(LEFT('Répartition des EC 6 Périodes'!$X24,LEN(AA$1))=AA$1)*'Répartition des EC 6 Périodes'!$V24*'Répartition des EC 6 Périodes'!$W24</f>
        <v>0</v>
      </c>
      <c r="AB21" s="397">
        <f>(LEFT('Répartition des EC 6 Périodes'!$X24,LEN(AB$1))=AB$1)*'Répartition des EC 6 Périodes'!$V24*'Répartition des EC 6 Périodes'!$W24</f>
        <v>0</v>
      </c>
      <c r="AC21" s="397">
        <f>(LEFT('Répartition des EC 6 Périodes'!$X24,LEN(AC$1))=AC$1)*'Répartition des EC 6 Périodes'!$V24*'Répartition des EC 6 Périodes'!$W24</f>
        <v>0</v>
      </c>
      <c r="AD21" s="397">
        <f>(LEFT('Répartition des EC 6 Périodes'!$X24,LEN(AD$1))=AD$1)*'Répartition des EC 6 Périodes'!$V24*'Répartition des EC 6 Périodes'!$W24</f>
        <v>0</v>
      </c>
      <c r="AE21" s="397">
        <f>(LEFT('Répartition des EC 6 Périodes'!$X24,LEN(AE$1))=AE$1)*'Répartition des EC 6 Périodes'!$V24*'Répartition des EC 6 Périodes'!$W24</f>
        <v>0</v>
      </c>
      <c r="AF21" s="397">
        <f>(LEFT('Répartition des EC 6 Périodes'!$X24,LEN(AF$1))=AF$1)*'Répartition des EC 6 Périodes'!$V24*'Répartition des EC 6 Périodes'!$W24</f>
        <v>0</v>
      </c>
      <c r="AG21" s="397">
        <f>(LEFT('Répartition des EC 6 Périodes'!$X24,LEN(AG$1))=AG$1)*'Répartition des EC 6 Périodes'!$V24*'Répartition des EC 6 Périodes'!$W24</f>
        <v>0</v>
      </c>
      <c r="AH21" s="397">
        <f>IFERROR(FIND(AH$1,'Répartition des EC 6 Périodes'!$AB24)/FIND(AH$1,'Répartition des EC 6 Périodes'!$AB24),0)</f>
        <v>0</v>
      </c>
      <c r="AI21" s="397">
        <f>IFERROR(FIND(AI$1,'Répartition des EC 6 Périodes'!$AB24)/FIND(AI$1,'Répartition des EC 6 Périodes'!$AB24),0)</f>
        <v>0</v>
      </c>
      <c r="AJ21" s="397">
        <f>IFERROR(FIND(AJ$1,'Répartition des EC 6 Périodes'!$AB24)/FIND(AJ$1,'Répartition des EC 6 Périodes'!$AB24),0)</f>
        <v>0</v>
      </c>
      <c r="AK21" s="397">
        <f>IFERROR(FIND(AK$1,'Répartition des EC 6 Périodes'!$AB24)/FIND(AK$1,'Répartition des EC 6 Périodes'!$AB24),0)</f>
        <v>0</v>
      </c>
      <c r="AN21" s="397">
        <f>(LEFT('Répartition des EC 6 Périodes'!$AG24,LEN(AN$1))=AN$1)*'Répartition des EC 6 Périodes'!$AE24*'Répartition des EC 6 Périodes'!$AF24</f>
        <v>0</v>
      </c>
      <c r="AO21" s="397">
        <f>(LEFT('Répartition des EC 6 Périodes'!$AG24,LEN(AO$1))=AO$1)*'Répartition des EC 6 Périodes'!$AE24*'Répartition des EC 6 Périodes'!$AF24</f>
        <v>0</v>
      </c>
      <c r="AP21" s="397">
        <f>(LEFT('Répartition des EC 6 Périodes'!$AG24,LEN(AP$1))=AP$1)*'Répartition des EC 6 Périodes'!$AE24*'Répartition des EC 6 Périodes'!$AF24</f>
        <v>0</v>
      </c>
      <c r="AQ21" s="397">
        <f>(LEFT('Répartition des EC 6 Périodes'!$AG24,LEN(AQ$1))=AQ$1)*'Répartition des EC 6 Périodes'!$AE24*'Répartition des EC 6 Périodes'!$AF24</f>
        <v>0</v>
      </c>
      <c r="AR21" s="397">
        <f>(LEFT('Répartition des EC 6 Périodes'!$AG24,LEN(AR$1))=AR$1)*'Répartition des EC 6 Périodes'!$AE24*'Répartition des EC 6 Périodes'!$AF24</f>
        <v>0</v>
      </c>
      <c r="AS21" s="397">
        <f>(LEFT('Répartition des EC 6 Périodes'!$AG24,LEN(AS$1))=AS$1)*'Répartition des EC 6 Périodes'!$AE24*'Répartition des EC 6 Périodes'!$AF24</f>
        <v>0</v>
      </c>
      <c r="AT21" s="397">
        <f>(LEFT('Répartition des EC 6 Périodes'!$AG24,LEN(AT$1))=AT$1)*'Répartition des EC 6 Périodes'!$AE24*'Répartition des EC 6 Périodes'!$AF24</f>
        <v>0</v>
      </c>
      <c r="AU21" s="397">
        <f>(LEFT('Répartition des EC 6 Périodes'!$AG24,LEN(AU$1))=AU$1)*'Répartition des EC 6 Périodes'!$AE24*'Répartition des EC 6 Périodes'!$AF24</f>
        <v>0</v>
      </c>
      <c r="AV21" s="397">
        <f>(LEFT('Répartition des EC 6 Périodes'!$AG24,LEN(AV$1))=AV$1)*'Répartition des EC 6 Périodes'!$AE24*'Répartition des EC 6 Périodes'!$AF24</f>
        <v>0</v>
      </c>
      <c r="AW21" s="397">
        <f>IFERROR(FIND(AW$1,'Répartition des EC 6 Périodes'!$AK24)/FIND(AW$1,'Répartition des EC 6 Périodes'!$AK24),0)</f>
        <v>0</v>
      </c>
      <c r="AX21" s="397">
        <f>IFERROR(FIND(AX$1,'Répartition des EC 6 Périodes'!$AK24)/FIND(AX$1,'Répartition des EC 6 Périodes'!$AK24),0)</f>
        <v>0</v>
      </c>
      <c r="AY21" s="397">
        <f>IFERROR(FIND(AY$1,'Répartition des EC 6 Périodes'!$AK24)/FIND(AY$1,'Répartition des EC 6 Périodes'!$AK24),0)</f>
        <v>0</v>
      </c>
      <c r="AZ21" s="397">
        <f>IFERROR(FIND(AZ$1,'Répartition des EC 6 Périodes'!$AK24)/FIND(AZ$1,'Répartition des EC 6 Périodes'!$AK24),0)</f>
        <v>0</v>
      </c>
    </row>
    <row r="22" spans="2:52" x14ac:dyDescent="0.25">
      <c r="B22" s="455"/>
      <c r="C22" s="397">
        <f>'Répartition des EC 6 Périodes'!$C25*'Répartition des EC 6 Périodes'!$D25</f>
        <v>0</v>
      </c>
      <c r="D22" s="397">
        <f>IFERROR(FIND(D$1,'Répartition des EC 6 Périodes'!$I25)/FIND(D$1,'Répartition des EC 6 Périodes'!$I25),0)</f>
        <v>0</v>
      </c>
      <c r="E22" s="397">
        <f>IFERROR(FIND(E$1,'Répartition des EC 6 Périodes'!$I25)/FIND(E$1,'Répartition des EC 6 Périodes'!$I25),0)</f>
        <v>0</v>
      </c>
      <c r="F22" s="397">
        <f>IFERROR(FIND(F$1,'Répartition des EC 6 Périodes'!$I25)/FIND(F$1,'Répartition des EC 6 Périodes'!$I25),0)</f>
        <v>0</v>
      </c>
      <c r="G22" s="397">
        <f>IFERROR(FIND(G$1,'Répartition des EC 6 Périodes'!$I25)/FIND(G$1,'Répartition des EC 6 Périodes'!$I25),0)</f>
        <v>0</v>
      </c>
      <c r="I22" s="455"/>
      <c r="J22" s="397">
        <f>(LEFT('Répartition des EC 6 Périodes'!$O25,LEN(J$1))=J$1)*'Répartition des EC 6 Périodes'!$M25*'Répartition des EC 6 Périodes'!$N25</f>
        <v>0</v>
      </c>
      <c r="K22" s="397">
        <f>(LEFT('Répartition des EC 6 Périodes'!$O25,LEN(K$1))=K$1)*'Répartition des EC 6 Périodes'!$M25*'Répartition des EC 6 Périodes'!$N25</f>
        <v>0</v>
      </c>
      <c r="L22" s="397">
        <f>(LEFT('Répartition des EC 6 Périodes'!$O25,LEN(L$1))=L$1)*'Répartition des EC 6 Périodes'!$M25*'Répartition des EC 6 Périodes'!$N25</f>
        <v>0</v>
      </c>
      <c r="M22" s="397">
        <f>(LEFT('Répartition des EC 6 Périodes'!$O25,LEN(M$1))=M$1)*'Répartition des EC 6 Périodes'!$M25*'Répartition des EC 6 Périodes'!$N25</f>
        <v>0</v>
      </c>
      <c r="N22" s="397">
        <f>(LEFT('Répartition des EC 6 Périodes'!$O25,LEN(N$1))=N$1)*'Répartition des EC 6 Périodes'!$M25*'Répartition des EC 6 Périodes'!$N25</f>
        <v>0</v>
      </c>
      <c r="O22" s="397">
        <f>(LEFT('Répartition des EC 6 Périodes'!$O25,LEN(O$1))=O$1)*'Répartition des EC 6 Périodes'!$M25*'Répartition des EC 6 Périodes'!$N25</f>
        <v>0</v>
      </c>
      <c r="P22" s="397">
        <f>(LEFT('Répartition des EC 6 Périodes'!$O25,LEN(P$1))=P$1)*'Répartition des EC 6 Périodes'!$M25*'Répartition des EC 6 Périodes'!$N25</f>
        <v>0</v>
      </c>
      <c r="Q22" s="397">
        <f>(LEFT('Répartition des EC 6 Périodes'!$O25,LEN(Q$1))=Q$1)*'Répartition des EC 6 Périodes'!$M25*'Répartition des EC 6 Périodes'!$N25</f>
        <v>0</v>
      </c>
      <c r="R22" s="397">
        <f>(LEFT('Répartition des EC 6 Périodes'!$O25,LEN(R$1))=R$1)*'Répartition des EC 6 Périodes'!$M25*'Répartition des EC 6 Périodes'!$N25</f>
        <v>0</v>
      </c>
      <c r="S22" s="397">
        <f>IFERROR(FIND(S$1,'Répartition des EC 6 Périodes'!$S25)/FIND(S$1,'Répartition des EC 6 Périodes'!$S25),0)</f>
        <v>0</v>
      </c>
      <c r="T22" s="397">
        <f>IFERROR(FIND(T$1,'Répartition des EC 6 Périodes'!$S25)/FIND(T$1,'Répartition des EC 6 Périodes'!$S25),0)</f>
        <v>0</v>
      </c>
      <c r="U22" s="397">
        <f>IFERROR(FIND(U$1,'Répartition des EC 6 Périodes'!$S25)/FIND(U$1,'Répartition des EC 6 Périodes'!$S25),0)</f>
        <v>0</v>
      </c>
      <c r="V22" s="397">
        <f>IFERROR(FIND(V$1,'Répartition des EC 6 Périodes'!$S25)/FIND(V$1,'Répartition des EC 6 Périodes'!$S25),0)</f>
        <v>0</v>
      </c>
      <c r="Y22" s="397">
        <f>(LEFT('Répartition des EC 6 Périodes'!$X25,LEN(Y$1))=Y$1)*'Répartition des EC 6 Périodes'!$V25*'Répartition des EC 6 Périodes'!$W25</f>
        <v>0</v>
      </c>
      <c r="Z22" s="397">
        <f>(LEFT('Répartition des EC 6 Périodes'!$X25,LEN(Z$1))=Z$1)*'Répartition des EC 6 Périodes'!$V25*'Répartition des EC 6 Périodes'!$W25</f>
        <v>0</v>
      </c>
      <c r="AA22" s="397">
        <f>(LEFT('Répartition des EC 6 Périodes'!$X25,LEN(AA$1))=AA$1)*'Répartition des EC 6 Périodes'!$V25*'Répartition des EC 6 Périodes'!$W25</f>
        <v>0</v>
      </c>
      <c r="AB22" s="397">
        <f>(LEFT('Répartition des EC 6 Périodes'!$X25,LEN(AB$1))=AB$1)*'Répartition des EC 6 Périodes'!$V25*'Répartition des EC 6 Périodes'!$W25</f>
        <v>0</v>
      </c>
      <c r="AC22" s="397">
        <f>(LEFT('Répartition des EC 6 Périodes'!$X25,LEN(AC$1))=AC$1)*'Répartition des EC 6 Périodes'!$V25*'Répartition des EC 6 Périodes'!$W25</f>
        <v>0</v>
      </c>
      <c r="AD22" s="397">
        <f>(LEFT('Répartition des EC 6 Périodes'!$X25,LEN(AD$1))=AD$1)*'Répartition des EC 6 Périodes'!$V25*'Répartition des EC 6 Périodes'!$W25</f>
        <v>0</v>
      </c>
      <c r="AE22" s="397">
        <f>(LEFT('Répartition des EC 6 Périodes'!$X25,LEN(AE$1))=AE$1)*'Répartition des EC 6 Périodes'!$V25*'Répartition des EC 6 Périodes'!$W25</f>
        <v>0</v>
      </c>
      <c r="AF22" s="397">
        <f>(LEFT('Répartition des EC 6 Périodes'!$X25,LEN(AF$1))=AF$1)*'Répartition des EC 6 Périodes'!$V25*'Répartition des EC 6 Périodes'!$W25</f>
        <v>0</v>
      </c>
      <c r="AG22" s="397">
        <f>(LEFT('Répartition des EC 6 Périodes'!$X25,LEN(AG$1))=AG$1)*'Répartition des EC 6 Périodes'!$V25*'Répartition des EC 6 Périodes'!$W25</f>
        <v>0</v>
      </c>
      <c r="AH22" s="397">
        <f>IFERROR(FIND(AH$1,'Répartition des EC 6 Périodes'!$AB25)/FIND(AH$1,'Répartition des EC 6 Périodes'!$AB25),0)</f>
        <v>0</v>
      </c>
      <c r="AI22" s="397">
        <f>IFERROR(FIND(AI$1,'Répartition des EC 6 Périodes'!$AB25)/FIND(AI$1,'Répartition des EC 6 Périodes'!$AB25),0)</f>
        <v>0</v>
      </c>
      <c r="AJ22" s="397">
        <f>IFERROR(FIND(AJ$1,'Répartition des EC 6 Périodes'!$AB25)/FIND(AJ$1,'Répartition des EC 6 Périodes'!$AB25),0)</f>
        <v>0</v>
      </c>
      <c r="AK22" s="397">
        <f>IFERROR(FIND(AK$1,'Répartition des EC 6 Périodes'!$AB25)/FIND(AK$1,'Répartition des EC 6 Périodes'!$AB25),0)</f>
        <v>0</v>
      </c>
      <c r="AN22" s="397">
        <f>(LEFT('Répartition des EC 6 Périodes'!$AG25,LEN(AN$1))=AN$1)*'Répartition des EC 6 Périodes'!$AE25*'Répartition des EC 6 Périodes'!$AF25</f>
        <v>0</v>
      </c>
      <c r="AO22" s="397">
        <f>(LEFT('Répartition des EC 6 Périodes'!$AG25,LEN(AO$1))=AO$1)*'Répartition des EC 6 Périodes'!$AE25*'Répartition des EC 6 Périodes'!$AF25</f>
        <v>0</v>
      </c>
      <c r="AP22" s="397">
        <f>(LEFT('Répartition des EC 6 Périodes'!$AG25,LEN(AP$1))=AP$1)*'Répartition des EC 6 Périodes'!$AE25*'Répartition des EC 6 Périodes'!$AF25</f>
        <v>0</v>
      </c>
      <c r="AQ22" s="397">
        <f>(LEFT('Répartition des EC 6 Périodes'!$AG25,LEN(AQ$1))=AQ$1)*'Répartition des EC 6 Périodes'!$AE25*'Répartition des EC 6 Périodes'!$AF25</f>
        <v>0</v>
      </c>
      <c r="AR22" s="397">
        <f>(LEFT('Répartition des EC 6 Périodes'!$AG25,LEN(AR$1))=AR$1)*'Répartition des EC 6 Périodes'!$AE25*'Répartition des EC 6 Périodes'!$AF25</f>
        <v>0</v>
      </c>
      <c r="AS22" s="397">
        <f>(LEFT('Répartition des EC 6 Périodes'!$AG25,LEN(AS$1))=AS$1)*'Répartition des EC 6 Périodes'!$AE25*'Répartition des EC 6 Périodes'!$AF25</f>
        <v>0</v>
      </c>
      <c r="AT22" s="397">
        <f>(LEFT('Répartition des EC 6 Périodes'!$AG25,LEN(AT$1))=AT$1)*'Répartition des EC 6 Périodes'!$AE25*'Répartition des EC 6 Périodes'!$AF25</f>
        <v>0</v>
      </c>
      <c r="AU22" s="397">
        <f>(LEFT('Répartition des EC 6 Périodes'!$AG25,LEN(AU$1))=AU$1)*'Répartition des EC 6 Périodes'!$AE25*'Répartition des EC 6 Périodes'!$AF25</f>
        <v>0</v>
      </c>
      <c r="AV22" s="397">
        <f>(LEFT('Répartition des EC 6 Périodes'!$AG25,LEN(AV$1))=AV$1)*'Répartition des EC 6 Périodes'!$AE25*'Répartition des EC 6 Périodes'!$AF25</f>
        <v>0</v>
      </c>
      <c r="AW22" s="397">
        <f>IFERROR(FIND(AW$1,'Répartition des EC 6 Périodes'!$AK25)/FIND(AW$1,'Répartition des EC 6 Périodes'!$AK25),0)</f>
        <v>0</v>
      </c>
      <c r="AX22" s="397">
        <f>IFERROR(FIND(AX$1,'Répartition des EC 6 Périodes'!$AK25)/FIND(AX$1,'Répartition des EC 6 Périodes'!$AK25),0)</f>
        <v>0</v>
      </c>
      <c r="AY22" s="397">
        <f>IFERROR(FIND(AY$1,'Répartition des EC 6 Périodes'!$AK25)/FIND(AY$1,'Répartition des EC 6 Périodes'!$AK25),0)</f>
        <v>0</v>
      </c>
      <c r="AZ22" s="397">
        <f>IFERROR(FIND(AZ$1,'Répartition des EC 6 Périodes'!$AK25)/FIND(AZ$1,'Répartition des EC 6 Périodes'!$AK25),0)</f>
        <v>0</v>
      </c>
    </row>
    <row r="23" spans="2:52" x14ac:dyDescent="0.25">
      <c r="B23" s="49"/>
      <c r="I23" s="455"/>
      <c r="J23" s="397">
        <f>(LEFT('Répartition des EC 6 Périodes'!$O26,LEN(J$1))=J$1)*'Répartition des EC 6 Périodes'!$M26*'Répartition des EC 6 Périodes'!$N26</f>
        <v>0</v>
      </c>
      <c r="K23" s="397">
        <f>(LEFT('Répartition des EC 6 Périodes'!$O26,LEN(K$1))=K$1)*'Répartition des EC 6 Périodes'!$M26*'Répartition des EC 6 Périodes'!$N26</f>
        <v>0</v>
      </c>
      <c r="L23" s="397">
        <f>(LEFT('Répartition des EC 6 Périodes'!$O26,LEN(L$1))=L$1)*'Répartition des EC 6 Périodes'!$M26*'Répartition des EC 6 Périodes'!$N26</f>
        <v>0</v>
      </c>
      <c r="M23" s="397">
        <f>(LEFT('Répartition des EC 6 Périodes'!$O26,LEN(M$1))=M$1)*'Répartition des EC 6 Périodes'!$M26*'Répartition des EC 6 Périodes'!$N26</f>
        <v>0</v>
      </c>
      <c r="N23" s="397">
        <f>(LEFT('Répartition des EC 6 Périodes'!$O26,LEN(N$1))=N$1)*'Répartition des EC 6 Périodes'!$M26*'Répartition des EC 6 Périodes'!$N26</f>
        <v>0</v>
      </c>
      <c r="O23" s="397">
        <f>(LEFT('Répartition des EC 6 Périodes'!$O26,LEN(O$1))=O$1)*'Répartition des EC 6 Périodes'!$M26*'Répartition des EC 6 Périodes'!$N26</f>
        <v>0</v>
      </c>
      <c r="P23" s="397">
        <f>(LEFT('Répartition des EC 6 Périodes'!$O26,LEN(P$1))=P$1)*'Répartition des EC 6 Périodes'!$M26*'Répartition des EC 6 Périodes'!$N26</f>
        <v>0</v>
      </c>
      <c r="Q23" s="397">
        <f>(LEFT('Répartition des EC 6 Périodes'!$O26,LEN(Q$1))=Q$1)*'Répartition des EC 6 Périodes'!$M26*'Répartition des EC 6 Périodes'!$N26</f>
        <v>0</v>
      </c>
      <c r="R23" s="397">
        <f>(LEFT('Répartition des EC 6 Périodes'!$O26,LEN(R$1))=R$1)*'Répartition des EC 6 Périodes'!$M26*'Répartition des EC 6 Périodes'!$N26</f>
        <v>0</v>
      </c>
      <c r="S23" s="397">
        <f>IFERROR(FIND(S$1,'Répartition des EC 6 Périodes'!$S26)/FIND(S$1,'Répartition des EC 6 Périodes'!$S26),0)</f>
        <v>0</v>
      </c>
      <c r="T23" s="397">
        <f>IFERROR(FIND(T$1,'Répartition des EC 6 Périodes'!$S26)/FIND(T$1,'Répartition des EC 6 Périodes'!$S26),0)</f>
        <v>0</v>
      </c>
      <c r="U23" s="397">
        <f>IFERROR(FIND(U$1,'Répartition des EC 6 Périodes'!$S26)/FIND(U$1,'Répartition des EC 6 Périodes'!$S26),0)</f>
        <v>0</v>
      </c>
      <c r="V23" s="397">
        <f>IFERROR(FIND(V$1,'Répartition des EC 6 Périodes'!$S26)/FIND(V$1,'Répartition des EC 6 Périodes'!$S26),0)</f>
        <v>0</v>
      </c>
      <c r="Y23" s="397">
        <f>(LEFT('Répartition des EC 6 Périodes'!$X26,LEN(Y$1))=Y$1)*'Répartition des EC 6 Périodes'!$V26*'Répartition des EC 6 Périodes'!$W26</f>
        <v>0</v>
      </c>
      <c r="Z23" s="397">
        <f>(LEFT('Répartition des EC 6 Périodes'!$X26,LEN(Z$1))=Z$1)*'Répartition des EC 6 Périodes'!$V26*'Répartition des EC 6 Périodes'!$W26</f>
        <v>0</v>
      </c>
      <c r="AA23" s="397">
        <f>(LEFT('Répartition des EC 6 Périodes'!$X26,LEN(AA$1))=AA$1)*'Répartition des EC 6 Périodes'!$V26*'Répartition des EC 6 Périodes'!$W26</f>
        <v>0</v>
      </c>
      <c r="AB23" s="397">
        <f>(LEFT('Répartition des EC 6 Périodes'!$X26,LEN(AB$1))=AB$1)*'Répartition des EC 6 Périodes'!$V26*'Répartition des EC 6 Périodes'!$W26</f>
        <v>0</v>
      </c>
      <c r="AC23" s="397">
        <f>(LEFT('Répartition des EC 6 Périodes'!$X26,LEN(AC$1))=AC$1)*'Répartition des EC 6 Périodes'!$V26*'Répartition des EC 6 Périodes'!$W26</f>
        <v>0</v>
      </c>
      <c r="AD23" s="397">
        <f>(LEFT('Répartition des EC 6 Périodes'!$X26,LEN(AD$1))=AD$1)*'Répartition des EC 6 Périodes'!$V26*'Répartition des EC 6 Périodes'!$W26</f>
        <v>0</v>
      </c>
      <c r="AE23" s="397">
        <f>(LEFT('Répartition des EC 6 Périodes'!$X26,LEN(AE$1))=AE$1)*'Répartition des EC 6 Périodes'!$V26*'Répartition des EC 6 Périodes'!$W26</f>
        <v>0</v>
      </c>
      <c r="AF23" s="397">
        <f>(LEFT('Répartition des EC 6 Périodes'!$X26,LEN(AF$1))=AF$1)*'Répartition des EC 6 Périodes'!$V26*'Répartition des EC 6 Périodes'!$W26</f>
        <v>0</v>
      </c>
      <c r="AG23" s="397">
        <f>(LEFT('Répartition des EC 6 Périodes'!$X26,LEN(AG$1))=AG$1)*'Répartition des EC 6 Périodes'!$V26*'Répartition des EC 6 Périodes'!$W26</f>
        <v>0</v>
      </c>
      <c r="AH23" s="397">
        <f>IFERROR(FIND(AH$1,'Répartition des EC 6 Périodes'!$AB26)/FIND(AH$1,'Répartition des EC 6 Périodes'!$AB26),0)</f>
        <v>0</v>
      </c>
      <c r="AI23" s="397">
        <f>IFERROR(FIND(AI$1,'Répartition des EC 6 Périodes'!$AB26)/FIND(AI$1,'Répartition des EC 6 Périodes'!$AB26),0)</f>
        <v>0</v>
      </c>
      <c r="AJ23" s="397">
        <f>IFERROR(FIND(AJ$1,'Répartition des EC 6 Périodes'!$AB26)/FIND(AJ$1,'Répartition des EC 6 Périodes'!$AB26),0)</f>
        <v>0</v>
      </c>
      <c r="AK23" s="397">
        <f>IFERROR(FIND(AK$1,'Répartition des EC 6 Périodes'!$AB26)/FIND(AK$1,'Répartition des EC 6 Périodes'!$AB26),0)</f>
        <v>0</v>
      </c>
      <c r="AN23" s="397">
        <f>(LEFT('Répartition des EC 6 Périodes'!$AG26,LEN(AN$1))=AN$1)*'Répartition des EC 6 Périodes'!$AE26*'Répartition des EC 6 Périodes'!$AF26</f>
        <v>0</v>
      </c>
      <c r="AO23" s="397">
        <f>(LEFT('Répartition des EC 6 Périodes'!$AG26,LEN(AO$1))=AO$1)*'Répartition des EC 6 Périodes'!$AE26*'Répartition des EC 6 Périodes'!$AF26</f>
        <v>0</v>
      </c>
      <c r="AP23" s="397">
        <f>(LEFT('Répartition des EC 6 Périodes'!$AG26,LEN(AP$1))=AP$1)*'Répartition des EC 6 Périodes'!$AE26*'Répartition des EC 6 Périodes'!$AF26</f>
        <v>0</v>
      </c>
      <c r="AQ23" s="397">
        <f>(LEFT('Répartition des EC 6 Périodes'!$AG26,LEN(AQ$1))=AQ$1)*'Répartition des EC 6 Périodes'!$AE26*'Répartition des EC 6 Périodes'!$AF26</f>
        <v>0</v>
      </c>
      <c r="AR23" s="397">
        <f>(LEFT('Répartition des EC 6 Périodes'!$AG26,LEN(AR$1))=AR$1)*'Répartition des EC 6 Périodes'!$AE26*'Répartition des EC 6 Périodes'!$AF26</f>
        <v>0</v>
      </c>
      <c r="AS23" s="397">
        <f>(LEFT('Répartition des EC 6 Périodes'!$AG26,LEN(AS$1))=AS$1)*'Répartition des EC 6 Périodes'!$AE26*'Répartition des EC 6 Périodes'!$AF26</f>
        <v>0</v>
      </c>
      <c r="AT23" s="397">
        <f>(LEFT('Répartition des EC 6 Périodes'!$AG26,LEN(AT$1))=AT$1)*'Répartition des EC 6 Périodes'!$AE26*'Répartition des EC 6 Périodes'!$AF26</f>
        <v>0</v>
      </c>
      <c r="AU23" s="397">
        <f>(LEFT('Répartition des EC 6 Périodes'!$AG26,LEN(AU$1))=AU$1)*'Répartition des EC 6 Périodes'!$AE26*'Répartition des EC 6 Périodes'!$AF26</f>
        <v>0</v>
      </c>
      <c r="AV23" s="397">
        <f>(LEFT('Répartition des EC 6 Périodes'!$AG26,LEN(AV$1))=AV$1)*'Répartition des EC 6 Périodes'!$AE26*'Répartition des EC 6 Périodes'!$AF26</f>
        <v>0</v>
      </c>
      <c r="AW23" s="397">
        <f>IFERROR(FIND(AW$1,'Répartition des EC 6 Périodes'!$AK26)/FIND(AW$1,'Répartition des EC 6 Périodes'!$AK26),0)</f>
        <v>0</v>
      </c>
      <c r="AX23" s="397">
        <f>IFERROR(FIND(AX$1,'Répartition des EC 6 Périodes'!$AK26)/FIND(AX$1,'Répartition des EC 6 Périodes'!$AK26),0)</f>
        <v>0</v>
      </c>
      <c r="AY23" s="397">
        <f>IFERROR(FIND(AY$1,'Répartition des EC 6 Périodes'!$AK26)/FIND(AY$1,'Répartition des EC 6 Périodes'!$AK26),0)</f>
        <v>0</v>
      </c>
      <c r="AZ23" s="397">
        <f>IFERROR(FIND(AZ$1,'Répartition des EC 6 Périodes'!$AK26)/FIND(AZ$1,'Répartition des EC 6 Périodes'!$AK26),0)</f>
        <v>0</v>
      </c>
    </row>
    <row r="26" spans="2:52" x14ac:dyDescent="0.25">
      <c r="B26" s="455" t="s">
        <v>155</v>
      </c>
      <c r="C26" s="397">
        <f>'Répartition des EC 6 Périodes'!$C29*'Répartition des EC 6 Périodes'!$D29</f>
        <v>0</v>
      </c>
      <c r="D26" s="397">
        <f>IFERROR(FIND(D$1,'Répartition des EC 6 Périodes'!$I29)/FIND(D$1,'Répartition des EC 6 Périodes'!$I29),0)</f>
        <v>0</v>
      </c>
      <c r="E26" s="397">
        <f>IFERROR(FIND(E$1,'Répartition des EC 6 Périodes'!$I29)/FIND(E$1,'Répartition des EC 6 Périodes'!$I29),0)</f>
        <v>0</v>
      </c>
      <c r="F26" s="397">
        <f>IFERROR(FIND(F$1,'Répartition des EC 6 Périodes'!$I29)/FIND(F$1,'Répartition des EC 6 Périodes'!$I29),0)</f>
        <v>0</v>
      </c>
      <c r="G26" s="397">
        <f>IFERROR(FIND(G$1,'Répartition des EC 6 Périodes'!$I29)/FIND(G$1,'Répartition des EC 6 Périodes'!$I29),0)</f>
        <v>0</v>
      </c>
      <c r="I26" s="455"/>
      <c r="J26" s="397">
        <f>(LEFT('Répartition des EC 6 Périodes'!$O29,LEN(J$1))=J$1)*'Répartition des EC 6 Périodes'!$M29*'Répartition des EC 6 Périodes'!$N29</f>
        <v>0</v>
      </c>
      <c r="K26" s="397">
        <f>(LEFT('Répartition des EC 6 Périodes'!$O29,LEN(K$1))=K$1)*'Répartition des EC 6 Périodes'!$M29*'Répartition des EC 6 Périodes'!$N29</f>
        <v>0</v>
      </c>
      <c r="L26" s="397">
        <f>(LEFT('Répartition des EC 6 Périodes'!$O29,LEN(L$1))=L$1)*'Répartition des EC 6 Périodes'!$M29*'Répartition des EC 6 Périodes'!$N29</f>
        <v>0</v>
      </c>
      <c r="M26" s="397">
        <f>(LEFT('Répartition des EC 6 Périodes'!$O29,LEN(M$1))=M$1)*'Répartition des EC 6 Périodes'!$M29*'Répartition des EC 6 Périodes'!$N29</f>
        <v>0</v>
      </c>
      <c r="N26" s="397">
        <f>(LEFT('Répartition des EC 6 Périodes'!$O29,LEN(N$1))=N$1)*'Répartition des EC 6 Périodes'!$M29*'Répartition des EC 6 Périodes'!$N29</f>
        <v>0</v>
      </c>
      <c r="O26" s="397">
        <f>(LEFT('Répartition des EC 6 Périodes'!$O29,LEN(O$1))=O$1)*'Répartition des EC 6 Périodes'!$M29*'Répartition des EC 6 Périodes'!$N29</f>
        <v>0</v>
      </c>
      <c r="P26" s="397">
        <f>(LEFT('Répartition des EC 6 Périodes'!$O29,LEN(P$1))=P$1)*'Répartition des EC 6 Périodes'!$M29*'Répartition des EC 6 Périodes'!$N29</f>
        <v>0</v>
      </c>
      <c r="Q26" s="397">
        <f>(LEFT('Répartition des EC 6 Périodes'!$O29,LEN(Q$1))=Q$1)*'Répartition des EC 6 Périodes'!$M29*'Répartition des EC 6 Périodes'!$N29</f>
        <v>0</v>
      </c>
      <c r="R26" s="397">
        <f>(LEFT('Répartition des EC 6 Périodes'!$O29,LEN(R$1))=R$1)*'Répartition des EC 6 Périodes'!$M29*'Répartition des EC 6 Périodes'!$N29</f>
        <v>0</v>
      </c>
      <c r="S26" s="397">
        <f>IFERROR(FIND(S$1,'Répartition des EC 6 Périodes'!$S29)/FIND(S$1,'Répartition des EC 6 Périodes'!$S29),0)</f>
        <v>0</v>
      </c>
      <c r="T26" s="397">
        <f>IFERROR(FIND(T$1,'Répartition des EC 6 Périodes'!$S29)/FIND(T$1,'Répartition des EC 6 Périodes'!$S29),0)</f>
        <v>0</v>
      </c>
      <c r="U26" s="397">
        <f>IFERROR(FIND(U$1,'Répartition des EC 6 Périodes'!$S29)/FIND(U$1,'Répartition des EC 6 Périodes'!$S29),0)</f>
        <v>0</v>
      </c>
      <c r="V26" s="397">
        <f>IFERROR(FIND(V$1,'Répartition des EC 6 Périodes'!$S29)/FIND(V$1,'Répartition des EC 6 Périodes'!$S29),0)</f>
        <v>0</v>
      </c>
      <c r="Y26" s="397">
        <f>(LEFT('Répartition des EC 6 Périodes'!$X29,LEN(Y$1))=Y$1)*'Répartition des EC 6 Périodes'!$V29*'Répartition des EC 6 Périodes'!$W29</f>
        <v>0</v>
      </c>
      <c r="Z26" s="397">
        <f>(LEFT('Répartition des EC 6 Périodes'!$X29,LEN(Z$1))=Z$1)*'Répartition des EC 6 Périodes'!$V29*'Répartition des EC 6 Périodes'!$W29</f>
        <v>0</v>
      </c>
      <c r="AA26" s="397">
        <f>(LEFT('Répartition des EC 6 Périodes'!$X29,LEN(AA$1))=AA$1)*'Répartition des EC 6 Périodes'!$V29*'Répartition des EC 6 Périodes'!$W29</f>
        <v>0</v>
      </c>
      <c r="AB26" s="397">
        <f>(LEFT('Répartition des EC 6 Périodes'!$X29,LEN(AB$1))=AB$1)*'Répartition des EC 6 Périodes'!$V29*'Répartition des EC 6 Périodes'!$W29</f>
        <v>0</v>
      </c>
      <c r="AC26" s="397">
        <f>(LEFT('Répartition des EC 6 Périodes'!$X29,LEN(AC$1))=AC$1)*'Répartition des EC 6 Périodes'!$V29*'Répartition des EC 6 Périodes'!$W29</f>
        <v>0</v>
      </c>
      <c r="AD26" s="397">
        <f>(LEFT('Répartition des EC 6 Périodes'!$X29,LEN(AD$1))=AD$1)*'Répartition des EC 6 Périodes'!$V29*'Répartition des EC 6 Périodes'!$W29</f>
        <v>0</v>
      </c>
      <c r="AE26" s="397">
        <f>(LEFT('Répartition des EC 6 Périodes'!$X29,LEN(AE$1))=AE$1)*'Répartition des EC 6 Périodes'!$V29*'Répartition des EC 6 Périodes'!$W29</f>
        <v>0</v>
      </c>
      <c r="AF26" s="397">
        <f>(LEFT('Répartition des EC 6 Périodes'!$X29,LEN(AF$1))=AF$1)*'Répartition des EC 6 Périodes'!$V29*'Répartition des EC 6 Périodes'!$W29</f>
        <v>0</v>
      </c>
      <c r="AG26" s="397">
        <f>(LEFT('Répartition des EC 6 Périodes'!$X29,LEN(AG$1))=AG$1)*'Répartition des EC 6 Périodes'!$V29*'Répartition des EC 6 Périodes'!$W29</f>
        <v>0</v>
      </c>
      <c r="AH26" s="397">
        <f>IFERROR(FIND(AH$1,'Répartition des EC 6 Périodes'!$AB29)/FIND(AH$1,'Répartition des EC 6 Périodes'!$AB29),0)</f>
        <v>0</v>
      </c>
      <c r="AI26" s="397">
        <f>IFERROR(FIND(AI$1,'Répartition des EC 6 Périodes'!$AB29)/FIND(AI$1,'Répartition des EC 6 Périodes'!$AB29),0)</f>
        <v>0</v>
      </c>
      <c r="AJ26" s="397">
        <f>IFERROR(FIND(AJ$1,'Répartition des EC 6 Périodes'!$AB29)/FIND(AJ$1,'Répartition des EC 6 Périodes'!$AB29),0)</f>
        <v>0</v>
      </c>
      <c r="AK26" s="397">
        <f>IFERROR(FIND(AK$1,'Répartition des EC 6 Périodes'!$AB29)/FIND(AK$1,'Répartition des EC 6 Périodes'!$AB29),0)</f>
        <v>0</v>
      </c>
      <c r="AN26" s="397">
        <f>(LEFT('Répartition des EC 6 Périodes'!$AG29,LEN(AN$1))=AN$1)*'Répartition des EC 6 Périodes'!$AE29*'Répartition des EC 6 Périodes'!$AF29</f>
        <v>0</v>
      </c>
      <c r="AO26" s="397">
        <f>(LEFT('Répartition des EC 6 Périodes'!$AG29,LEN(AO$1))=AO$1)*'Répartition des EC 6 Périodes'!$AE29*'Répartition des EC 6 Périodes'!$AF29</f>
        <v>0</v>
      </c>
      <c r="AP26" s="397">
        <f>(LEFT('Répartition des EC 6 Périodes'!$AG29,LEN(AP$1))=AP$1)*'Répartition des EC 6 Périodes'!$AE29*'Répartition des EC 6 Périodes'!$AF29</f>
        <v>0</v>
      </c>
      <c r="AQ26" s="397">
        <f>(LEFT('Répartition des EC 6 Périodes'!$AG29,LEN(AQ$1))=AQ$1)*'Répartition des EC 6 Périodes'!$AE29*'Répartition des EC 6 Périodes'!$AF29</f>
        <v>0</v>
      </c>
      <c r="AR26" s="397">
        <f>(LEFT('Répartition des EC 6 Périodes'!$AG29,LEN(AR$1))=AR$1)*'Répartition des EC 6 Périodes'!$AE29*'Répartition des EC 6 Périodes'!$AF29</f>
        <v>0</v>
      </c>
      <c r="AS26" s="397">
        <f>(LEFT('Répartition des EC 6 Périodes'!$AG29,LEN(AS$1))=AS$1)*'Répartition des EC 6 Périodes'!$AE29*'Répartition des EC 6 Périodes'!$AF29</f>
        <v>0</v>
      </c>
      <c r="AT26" s="397">
        <f>(LEFT('Répartition des EC 6 Périodes'!$AG29,LEN(AT$1))=AT$1)*'Répartition des EC 6 Périodes'!$AE29*'Répartition des EC 6 Périodes'!$AF29</f>
        <v>0</v>
      </c>
      <c r="AU26" s="397">
        <f>(LEFT('Répartition des EC 6 Périodes'!$AG29,LEN(AU$1))=AU$1)*'Répartition des EC 6 Périodes'!$AE29*'Répartition des EC 6 Périodes'!$AF29</f>
        <v>0</v>
      </c>
      <c r="AV26" s="397">
        <f>(LEFT('Répartition des EC 6 Périodes'!$AG29,LEN(AV$1))=AV$1)*'Répartition des EC 6 Périodes'!$AE29*'Répartition des EC 6 Périodes'!$AF29</f>
        <v>0</v>
      </c>
      <c r="AW26" s="397">
        <f>IFERROR(FIND(AW$1,'Répartition des EC 6 Périodes'!$AK29)/FIND(AW$1,'Répartition des EC 6 Périodes'!$AK29),0)</f>
        <v>0</v>
      </c>
      <c r="AX26" s="397">
        <f>IFERROR(FIND(AX$1,'Répartition des EC 6 Périodes'!$AK29)/FIND(AX$1,'Répartition des EC 6 Périodes'!$AK29),0)</f>
        <v>0</v>
      </c>
      <c r="AY26" s="397">
        <f>IFERROR(FIND(AY$1,'Répartition des EC 6 Périodes'!$AK29)/FIND(AY$1,'Répartition des EC 6 Périodes'!$AK29),0)</f>
        <v>0</v>
      </c>
      <c r="AZ26" s="397">
        <f>IFERROR(FIND(AZ$1,'Répartition des EC 6 Périodes'!$AK29)/FIND(AZ$1,'Répartition des EC 6 Périodes'!$AK29),0)</f>
        <v>0</v>
      </c>
    </row>
    <row r="27" spans="2:52" x14ac:dyDescent="0.25">
      <c r="B27" s="455"/>
      <c r="C27" s="397">
        <f>'Répartition des EC 6 Périodes'!$C30*'Répartition des EC 6 Périodes'!$D30</f>
        <v>0</v>
      </c>
      <c r="D27" s="397">
        <f>IFERROR(FIND(D$1,'Répartition des EC 6 Périodes'!$I30)/FIND(D$1,'Répartition des EC 6 Périodes'!$I30),0)</f>
        <v>0</v>
      </c>
      <c r="E27" s="397">
        <f>IFERROR(FIND(E$1,'Répartition des EC 6 Périodes'!$I30)/FIND(E$1,'Répartition des EC 6 Périodes'!$I30),0)</f>
        <v>0</v>
      </c>
      <c r="F27" s="397">
        <f>IFERROR(FIND(F$1,'Répartition des EC 6 Périodes'!$I30)/FIND(F$1,'Répartition des EC 6 Périodes'!$I30),0)</f>
        <v>0</v>
      </c>
      <c r="G27" s="397">
        <f>IFERROR(FIND(G$1,'Répartition des EC 6 Périodes'!$I30)/FIND(G$1,'Répartition des EC 6 Périodes'!$I30),0)</f>
        <v>0</v>
      </c>
      <c r="I27" s="455"/>
      <c r="J27" s="397">
        <f>(LEFT('Répartition des EC 6 Périodes'!$O30,LEN(J$1))=J$1)*'Répartition des EC 6 Périodes'!$M30*'Répartition des EC 6 Périodes'!$N30</f>
        <v>0</v>
      </c>
      <c r="K27" s="397">
        <f>(LEFT('Répartition des EC 6 Périodes'!$O30,LEN(K$1))=K$1)*'Répartition des EC 6 Périodes'!$M30*'Répartition des EC 6 Périodes'!$N30</f>
        <v>0</v>
      </c>
      <c r="L27" s="397">
        <f>(LEFT('Répartition des EC 6 Périodes'!$O30,LEN(L$1))=L$1)*'Répartition des EC 6 Périodes'!$M30*'Répartition des EC 6 Périodes'!$N30</f>
        <v>0</v>
      </c>
      <c r="M27" s="397">
        <f>(LEFT('Répartition des EC 6 Périodes'!$O30,LEN(M$1))=M$1)*'Répartition des EC 6 Périodes'!$M30*'Répartition des EC 6 Périodes'!$N30</f>
        <v>0</v>
      </c>
      <c r="N27" s="397">
        <f>(LEFT('Répartition des EC 6 Périodes'!$O30,LEN(N$1))=N$1)*'Répartition des EC 6 Périodes'!$M30*'Répartition des EC 6 Périodes'!$N30</f>
        <v>0</v>
      </c>
      <c r="O27" s="397">
        <f>(LEFT('Répartition des EC 6 Périodes'!$O30,LEN(O$1))=O$1)*'Répartition des EC 6 Périodes'!$M30*'Répartition des EC 6 Périodes'!$N30</f>
        <v>0</v>
      </c>
      <c r="P27" s="397">
        <f>(LEFT('Répartition des EC 6 Périodes'!$O30,LEN(P$1))=P$1)*'Répartition des EC 6 Périodes'!$M30*'Répartition des EC 6 Périodes'!$N30</f>
        <v>0</v>
      </c>
      <c r="Q27" s="397">
        <f>(LEFT('Répartition des EC 6 Périodes'!$O30,LEN(Q$1))=Q$1)*'Répartition des EC 6 Périodes'!$M30*'Répartition des EC 6 Périodes'!$N30</f>
        <v>0</v>
      </c>
      <c r="R27" s="397">
        <f>(LEFT('Répartition des EC 6 Périodes'!$O30,LEN(R$1))=R$1)*'Répartition des EC 6 Périodes'!$M30*'Répartition des EC 6 Périodes'!$N30</f>
        <v>0</v>
      </c>
      <c r="S27" s="397">
        <f>IFERROR(FIND(S$1,'Répartition des EC 6 Périodes'!$S30)/FIND(S$1,'Répartition des EC 6 Périodes'!$S30),0)</f>
        <v>0</v>
      </c>
      <c r="T27" s="397">
        <f>IFERROR(FIND(T$1,'Répartition des EC 6 Périodes'!$S30)/FIND(T$1,'Répartition des EC 6 Périodes'!$S30),0)</f>
        <v>0</v>
      </c>
      <c r="U27" s="397">
        <f>IFERROR(FIND(U$1,'Répartition des EC 6 Périodes'!$S30)/FIND(U$1,'Répartition des EC 6 Périodes'!$S30),0)</f>
        <v>0</v>
      </c>
      <c r="V27" s="397">
        <f>IFERROR(FIND(V$1,'Répartition des EC 6 Périodes'!$S30)/FIND(V$1,'Répartition des EC 6 Périodes'!$S30),0)</f>
        <v>0</v>
      </c>
      <c r="Y27" s="397">
        <f>(LEFT('Répartition des EC 6 Périodes'!$X30,LEN(Y$1))=Y$1)*'Répartition des EC 6 Périodes'!$V30*'Répartition des EC 6 Périodes'!$W30</f>
        <v>0</v>
      </c>
      <c r="Z27" s="397">
        <f>(LEFT('Répartition des EC 6 Périodes'!$X30,LEN(Z$1))=Z$1)*'Répartition des EC 6 Périodes'!$V30*'Répartition des EC 6 Périodes'!$W30</f>
        <v>0</v>
      </c>
      <c r="AA27" s="397">
        <f>(LEFT('Répartition des EC 6 Périodes'!$X30,LEN(AA$1))=AA$1)*'Répartition des EC 6 Périodes'!$V30*'Répartition des EC 6 Périodes'!$W30</f>
        <v>0</v>
      </c>
      <c r="AB27" s="397">
        <f>(LEFT('Répartition des EC 6 Périodes'!$X30,LEN(AB$1))=AB$1)*'Répartition des EC 6 Périodes'!$V30*'Répartition des EC 6 Périodes'!$W30</f>
        <v>0</v>
      </c>
      <c r="AC27" s="397">
        <f>(LEFT('Répartition des EC 6 Périodes'!$X30,LEN(AC$1))=AC$1)*'Répartition des EC 6 Périodes'!$V30*'Répartition des EC 6 Périodes'!$W30</f>
        <v>0</v>
      </c>
      <c r="AD27" s="397">
        <f>(LEFT('Répartition des EC 6 Périodes'!$X30,LEN(AD$1))=AD$1)*'Répartition des EC 6 Périodes'!$V30*'Répartition des EC 6 Périodes'!$W30</f>
        <v>0</v>
      </c>
      <c r="AE27" s="397">
        <f>(LEFT('Répartition des EC 6 Périodes'!$X30,LEN(AE$1))=AE$1)*'Répartition des EC 6 Périodes'!$V30*'Répartition des EC 6 Périodes'!$W30</f>
        <v>0</v>
      </c>
      <c r="AF27" s="397">
        <f>(LEFT('Répartition des EC 6 Périodes'!$X30,LEN(AF$1))=AF$1)*'Répartition des EC 6 Périodes'!$V30*'Répartition des EC 6 Périodes'!$W30</f>
        <v>0</v>
      </c>
      <c r="AG27" s="397">
        <f>(LEFT('Répartition des EC 6 Périodes'!$X30,LEN(AG$1))=AG$1)*'Répartition des EC 6 Périodes'!$V30*'Répartition des EC 6 Périodes'!$W30</f>
        <v>0</v>
      </c>
      <c r="AH27" s="397">
        <f>IFERROR(FIND(AH$1,'Répartition des EC 6 Périodes'!$AB30)/FIND(AH$1,'Répartition des EC 6 Périodes'!$AB30),0)</f>
        <v>0</v>
      </c>
      <c r="AI27" s="397">
        <f>IFERROR(FIND(AI$1,'Répartition des EC 6 Périodes'!$AB30)/FIND(AI$1,'Répartition des EC 6 Périodes'!$AB30),0)</f>
        <v>0</v>
      </c>
      <c r="AJ27" s="397">
        <f>IFERROR(FIND(AJ$1,'Répartition des EC 6 Périodes'!$AB30)/FIND(AJ$1,'Répartition des EC 6 Périodes'!$AB30),0)</f>
        <v>0</v>
      </c>
      <c r="AK27" s="397">
        <f>IFERROR(FIND(AK$1,'Répartition des EC 6 Périodes'!$AB30)/FIND(AK$1,'Répartition des EC 6 Périodes'!$AB30),0)</f>
        <v>0</v>
      </c>
      <c r="AN27" s="397">
        <f>(LEFT('Répartition des EC 6 Périodes'!$AG30,LEN(AN$1))=AN$1)*'Répartition des EC 6 Périodes'!$AE30*'Répartition des EC 6 Périodes'!$AF30</f>
        <v>0</v>
      </c>
      <c r="AO27" s="397">
        <f>(LEFT('Répartition des EC 6 Périodes'!$AG30,LEN(AO$1))=AO$1)*'Répartition des EC 6 Périodes'!$AE30*'Répartition des EC 6 Périodes'!$AF30</f>
        <v>0</v>
      </c>
      <c r="AP27" s="397">
        <f>(LEFT('Répartition des EC 6 Périodes'!$AG30,LEN(AP$1))=AP$1)*'Répartition des EC 6 Périodes'!$AE30*'Répartition des EC 6 Périodes'!$AF30</f>
        <v>0</v>
      </c>
      <c r="AQ27" s="397">
        <f>(LEFT('Répartition des EC 6 Périodes'!$AG30,LEN(AQ$1))=AQ$1)*'Répartition des EC 6 Périodes'!$AE30*'Répartition des EC 6 Périodes'!$AF30</f>
        <v>0</v>
      </c>
      <c r="AR27" s="397">
        <f>(LEFT('Répartition des EC 6 Périodes'!$AG30,LEN(AR$1))=AR$1)*'Répartition des EC 6 Périodes'!$AE30*'Répartition des EC 6 Périodes'!$AF30</f>
        <v>0</v>
      </c>
      <c r="AS27" s="397">
        <f>(LEFT('Répartition des EC 6 Périodes'!$AG30,LEN(AS$1))=AS$1)*'Répartition des EC 6 Périodes'!$AE30*'Répartition des EC 6 Périodes'!$AF30</f>
        <v>0</v>
      </c>
      <c r="AT27" s="397">
        <f>(LEFT('Répartition des EC 6 Périodes'!$AG30,LEN(AT$1))=AT$1)*'Répartition des EC 6 Périodes'!$AE30*'Répartition des EC 6 Périodes'!$AF30</f>
        <v>0</v>
      </c>
      <c r="AU27" s="397">
        <f>(LEFT('Répartition des EC 6 Périodes'!$AG30,LEN(AU$1))=AU$1)*'Répartition des EC 6 Périodes'!$AE30*'Répartition des EC 6 Périodes'!$AF30</f>
        <v>0</v>
      </c>
      <c r="AV27" s="397">
        <f>(LEFT('Répartition des EC 6 Périodes'!$AG30,LEN(AV$1))=AV$1)*'Répartition des EC 6 Périodes'!$AE30*'Répartition des EC 6 Périodes'!$AF30</f>
        <v>0</v>
      </c>
      <c r="AW27" s="397">
        <f>IFERROR(FIND(AW$1,'Répartition des EC 6 Périodes'!$AK30)/FIND(AW$1,'Répartition des EC 6 Périodes'!$AK30),0)</f>
        <v>0</v>
      </c>
      <c r="AX27" s="397">
        <f>IFERROR(FIND(AX$1,'Répartition des EC 6 Périodes'!$AK30)/FIND(AX$1,'Répartition des EC 6 Périodes'!$AK30),0)</f>
        <v>0</v>
      </c>
      <c r="AY27" s="397">
        <f>IFERROR(FIND(AY$1,'Répartition des EC 6 Périodes'!$AK30)/FIND(AY$1,'Répartition des EC 6 Périodes'!$AK30),0)</f>
        <v>0</v>
      </c>
      <c r="AZ27" s="397">
        <f>IFERROR(FIND(AZ$1,'Répartition des EC 6 Périodes'!$AK30)/FIND(AZ$1,'Répartition des EC 6 Périodes'!$AK30),0)</f>
        <v>0</v>
      </c>
    </row>
    <row r="28" spans="2:52" x14ac:dyDescent="0.25">
      <c r="B28" s="455"/>
      <c r="C28" s="397">
        <f>'Répartition des EC 6 Périodes'!$C31*'Répartition des EC 6 Périodes'!$D31</f>
        <v>0</v>
      </c>
      <c r="D28" s="397">
        <f>IFERROR(FIND(D$1,'Répartition des EC 6 Périodes'!$I31)/FIND(D$1,'Répartition des EC 6 Périodes'!$I31),0)</f>
        <v>0</v>
      </c>
      <c r="E28" s="397">
        <f>IFERROR(FIND(E$1,'Répartition des EC 6 Périodes'!$I31)/FIND(E$1,'Répartition des EC 6 Périodes'!$I31),0)</f>
        <v>0</v>
      </c>
      <c r="F28" s="397">
        <f>IFERROR(FIND(F$1,'Répartition des EC 6 Périodes'!$I31)/FIND(F$1,'Répartition des EC 6 Périodes'!$I31),0)</f>
        <v>0</v>
      </c>
      <c r="G28" s="397">
        <f>IFERROR(FIND(G$1,'Répartition des EC 6 Périodes'!$I31)/FIND(G$1,'Répartition des EC 6 Périodes'!$I31),0)</f>
        <v>0</v>
      </c>
      <c r="I28" s="455"/>
      <c r="J28" s="397">
        <f>(LEFT('Répartition des EC 6 Périodes'!$O31,LEN(J$1))=J$1)*'Répartition des EC 6 Périodes'!$M31*'Répartition des EC 6 Périodes'!$N31</f>
        <v>0</v>
      </c>
      <c r="K28" s="397">
        <f>(LEFT('Répartition des EC 6 Périodes'!$O31,LEN(K$1))=K$1)*'Répartition des EC 6 Périodes'!$M31*'Répartition des EC 6 Périodes'!$N31</f>
        <v>0</v>
      </c>
      <c r="L28" s="397">
        <f>(LEFT('Répartition des EC 6 Périodes'!$O31,LEN(L$1))=L$1)*'Répartition des EC 6 Périodes'!$M31*'Répartition des EC 6 Périodes'!$N31</f>
        <v>0</v>
      </c>
      <c r="M28" s="397">
        <f>(LEFT('Répartition des EC 6 Périodes'!$O31,LEN(M$1))=M$1)*'Répartition des EC 6 Périodes'!$M31*'Répartition des EC 6 Périodes'!$N31</f>
        <v>0</v>
      </c>
      <c r="N28" s="397">
        <f>(LEFT('Répartition des EC 6 Périodes'!$O31,LEN(N$1))=N$1)*'Répartition des EC 6 Périodes'!$M31*'Répartition des EC 6 Périodes'!$N31</f>
        <v>0</v>
      </c>
      <c r="O28" s="397">
        <f>(LEFT('Répartition des EC 6 Périodes'!$O31,LEN(O$1))=O$1)*'Répartition des EC 6 Périodes'!$M31*'Répartition des EC 6 Périodes'!$N31</f>
        <v>0</v>
      </c>
      <c r="P28" s="397">
        <f>(LEFT('Répartition des EC 6 Périodes'!$O31,LEN(P$1))=P$1)*'Répartition des EC 6 Périodes'!$M31*'Répartition des EC 6 Périodes'!$N31</f>
        <v>0</v>
      </c>
      <c r="Q28" s="397">
        <f>(LEFT('Répartition des EC 6 Périodes'!$O31,LEN(Q$1))=Q$1)*'Répartition des EC 6 Périodes'!$M31*'Répartition des EC 6 Périodes'!$N31</f>
        <v>0</v>
      </c>
      <c r="R28" s="397">
        <f>(LEFT('Répartition des EC 6 Périodes'!$O31,LEN(R$1))=R$1)*'Répartition des EC 6 Périodes'!$M31*'Répartition des EC 6 Périodes'!$N31</f>
        <v>0</v>
      </c>
      <c r="S28" s="397">
        <f>IFERROR(FIND(S$1,'Répartition des EC 6 Périodes'!$S31)/FIND(S$1,'Répartition des EC 6 Périodes'!$S31),0)</f>
        <v>0</v>
      </c>
      <c r="T28" s="397">
        <f>IFERROR(FIND(T$1,'Répartition des EC 6 Périodes'!$S31)/FIND(T$1,'Répartition des EC 6 Périodes'!$S31),0)</f>
        <v>0</v>
      </c>
      <c r="U28" s="397">
        <f>IFERROR(FIND(U$1,'Répartition des EC 6 Périodes'!$S31)/FIND(U$1,'Répartition des EC 6 Périodes'!$S31),0)</f>
        <v>0</v>
      </c>
      <c r="V28" s="397">
        <f>IFERROR(FIND(V$1,'Répartition des EC 6 Périodes'!$S31)/FIND(V$1,'Répartition des EC 6 Périodes'!$S31),0)</f>
        <v>0</v>
      </c>
      <c r="Y28" s="397">
        <f>(LEFT('Répartition des EC 6 Périodes'!$X31,LEN(Y$1))=Y$1)*'Répartition des EC 6 Périodes'!$V31*'Répartition des EC 6 Périodes'!$W31</f>
        <v>0</v>
      </c>
      <c r="Z28" s="397">
        <f>(LEFT('Répartition des EC 6 Périodes'!$X31,LEN(Z$1))=Z$1)*'Répartition des EC 6 Périodes'!$V31*'Répartition des EC 6 Périodes'!$W31</f>
        <v>0</v>
      </c>
      <c r="AA28" s="397">
        <f>(LEFT('Répartition des EC 6 Périodes'!$X31,LEN(AA$1))=AA$1)*'Répartition des EC 6 Périodes'!$V31*'Répartition des EC 6 Périodes'!$W31</f>
        <v>0</v>
      </c>
      <c r="AB28" s="397">
        <f>(LEFT('Répartition des EC 6 Périodes'!$X31,LEN(AB$1))=AB$1)*'Répartition des EC 6 Périodes'!$V31*'Répartition des EC 6 Périodes'!$W31</f>
        <v>0</v>
      </c>
      <c r="AC28" s="397">
        <f>(LEFT('Répartition des EC 6 Périodes'!$X31,LEN(AC$1))=AC$1)*'Répartition des EC 6 Périodes'!$V31*'Répartition des EC 6 Périodes'!$W31</f>
        <v>0</v>
      </c>
      <c r="AD28" s="397">
        <f>(LEFT('Répartition des EC 6 Périodes'!$X31,LEN(AD$1))=AD$1)*'Répartition des EC 6 Périodes'!$V31*'Répartition des EC 6 Périodes'!$W31</f>
        <v>0</v>
      </c>
      <c r="AE28" s="397">
        <f>(LEFT('Répartition des EC 6 Périodes'!$X31,LEN(AE$1))=AE$1)*'Répartition des EC 6 Périodes'!$V31*'Répartition des EC 6 Périodes'!$W31</f>
        <v>0</v>
      </c>
      <c r="AF28" s="397">
        <f>(LEFT('Répartition des EC 6 Périodes'!$X31,LEN(AF$1))=AF$1)*'Répartition des EC 6 Périodes'!$V31*'Répartition des EC 6 Périodes'!$W31</f>
        <v>0</v>
      </c>
      <c r="AG28" s="397">
        <f>(LEFT('Répartition des EC 6 Périodes'!$X31,LEN(AG$1))=AG$1)*'Répartition des EC 6 Périodes'!$V31*'Répartition des EC 6 Périodes'!$W31</f>
        <v>0</v>
      </c>
      <c r="AH28" s="397">
        <f>IFERROR(FIND(AH$1,'Répartition des EC 6 Périodes'!$AB31)/FIND(AH$1,'Répartition des EC 6 Périodes'!$AB31),0)</f>
        <v>0</v>
      </c>
      <c r="AI28" s="397">
        <f>IFERROR(FIND(AI$1,'Répartition des EC 6 Périodes'!$AB31)/FIND(AI$1,'Répartition des EC 6 Périodes'!$AB31),0)</f>
        <v>0</v>
      </c>
      <c r="AJ28" s="397">
        <f>IFERROR(FIND(AJ$1,'Répartition des EC 6 Périodes'!$AB31)/FIND(AJ$1,'Répartition des EC 6 Périodes'!$AB31),0)</f>
        <v>0</v>
      </c>
      <c r="AK28" s="397">
        <f>IFERROR(FIND(AK$1,'Répartition des EC 6 Périodes'!$AB31)/FIND(AK$1,'Répartition des EC 6 Périodes'!$AB31),0)</f>
        <v>0</v>
      </c>
      <c r="AN28" s="397">
        <f>(LEFT('Répartition des EC 6 Périodes'!$AG31,LEN(AN$1))=AN$1)*'Répartition des EC 6 Périodes'!$AE31*'Répartition des EC 6 Périodes'!$AF31</f>
        <v>0</v>
      </c>
      <c r="AO28" s="397">
        <f>(LEFT('Répartition des EC 6 Périodes'!$AG31,LEN(AO$1))=AO$1)*'Répartition des EC 6 Périodes'!$AE31*'Répartition des EC 6 Périodes'!$AF31</f>
        <v>0</v>
      </c>
      <c r="AP28" s="397">
        <f>(LEFT('Répartition des EC 6 Périodes'!$AG31,LEN(AP$1))=AP$1)*'Répartition des EC 6 Périodes'!$AE31*'Répartition des EC 6 Périodes'!$AF31</f>
        <v>0</v>
      </c>
      <c r="AQ28" s="397">
        <f>(LEFT('Répartition des EC 6 Périodes'!$AG31,LEN(AQ$1))=AQ$1)*'Répartition des EC 6 Périodes'!$AE31*'Répartition des EC 6 Périodes'!$AF31</f>
        <v>0</v>
      </c>
      <c r="AR28" s="397">
        <f>(LEFT('Répartition des EC 6 Périodes'!$AG31,LEN(AR$1))=AR$1)*'Répartition des EC 6 Périodes'!$AE31*'Répartition des EC 6 Périodes'!$AF31</f>
        <v>0</v>
      </c>
      <c r="AS28" s="397">
        <f>(LEFT('Répartition des EC 6 Périodes'!$AG31,LEN(AS$1))=AS$1)*'Répartition des EC 6 Périodes'!$AE31*'Répartition des EC 6 Périodes'!$AF31</f>
        <v>0</v>
      </c>
      <c r="AT28" s="397">
        <f>(LEFT('Répartition des EC 6 Périodes'!$AG31,LEN(AT$1))=AT$1)*'Répartition des EC 6 Périodes'!$AE31*'Répartition des EC 6 Périodes'!$AF31</f>
        <v>0</v>
      </c>
      <c r="AU28" s="397">
        <f>(LEFT('Répartition des EC 6 Périodes'!$AG31,LEN(AU$1))=AU$1)*'Répartition des EC 6 Périodes'!$AE31*'Répartition des EC 6 Périodes'!$AF31</f>
        <v>0</v>
      </c>
      <c r="AV28" s="397">
        <f>(LEFT('Répartition des EC 6 Périodes'!$AG31,LEN(AV$1))=AV$1)*'Répartition des EC 6 Périodes'!$AE31*'Répartition des EC 6 Périodes'!$AF31</f>
        <v>0</v>
      </c>
      <c r="AW28" s="397">
        <f>IFERROR(FIND(AW$1,'Répartition des EC 6 Périodes'!$AK31)/FIND(AW$1,'Répartition des EC 6 Périodes'!$AK31),0)</f>
        <v>0</v>
      </c>
      <c r="AX28" s="397">
        <f>IFERROR(FIND(AX$1,'Répartition des EC 6 Périodes'!$AK31)/FIND(AX$1,'Répartition des EC 6 Périodes'!$AK31),0)</f>
        <v>0</v>
      </c>
      <c r="AY28" s="397">
        <f>IFERROR(FIND(AY$1,'Répartition des EC 6 Périodes'!$AK31)/FIND(AY$1,'Répartition des EC 6 Périodes'!$AK31),0)</f>
        <v>0</v>
      </c>
      <c r="AZ28" s="397">
        <f>IFERROR(FIND(AZ$1,'Répartition des EC 6 Périodes'!$AK31)/FIND(AZ$1,'Répartition des EC 6 Périodes'!$AK31),0)</f>
        <v>0</v>
      </c>
    </row>
    <row r="29" spans="2:52" x14ac:dyDescent="0.25">
      <c r="B29" s="49"/>
      <c r="I29" s="455"/>
      <c r="J29" s="397">
        <f>(LEFT('Répartition des EC 6 Périodes'!$O32,LEN(J$1))=J$1)*'Répartition des EC 6 Périodes'!$M32*'Répartition des EC 6 Périodes'!$N32</f>
        <v>0</v>
      </c>
      <c r="K29" s="397">
        <f>(LEFT('Répartition des EC 6 Périodes'!$O32,LEN(K$1))=K$1)*'Répartition des EC 6 Périodes'!$M32*'Répartition des EC 6 Périodes'!$N32</f>
        <v>0</v>
      </c>
      <c r="L29" s="397">
        <f>(LEFT('Répartition des EC 6 Périodes'!$O32,LEN(L$1))=L$1)*'Répartition des EC 6 Périodes'!$M32*'Répartition des EC 6 Périodes'!$N32</f>
        <v>0</v>
      </c>
      <c r="M29" s="397">
        <f>(LEFT('Répartition des EC 6 Périodes'!$O32,LEN(M$1))=M$1)*'Répartition des EC 6 Périodes'!$M32*'Répartition des EC 6 Périodes'!$N32</f>
        <v>0</v>
      </c>
      <c r="N29" s="397">
        <f>(LEFT('Répartition des EC 6 Périodes'!$O32,LEN(N$1))=N$1)*'Répartition des EC 6 Périodes'!$M32*'Répartition des EC 6 Périodes'!$N32</f>
        <v>0</v>
      </c>
      <c r="O29" s="397">
        <f>(LEFT('Répartition des EC 6 Périodes'!$O32,LEN(O$1))=O$1)*'Répartition des EC 6 Périodes'!$M32*'Répartition des EC 6 Périodes'!$N32</f>
        <v>0</v>
      </c>
      <c r="P29" s="397">
        <f>(LEFT('Répartition des EC 6 Périodes'!$O32,LEN(P$1))=P$1)*'Répartition des EC 6 Périodes'!$M32*'Répartition des EC 6 Périodes'!$N32</f>
        <v>0</v>
      </c>
      <c r="Q29" s="397">
        <f>(LEFT('Répartition des EC 6 Périodes'!$O32,LEN(Q$1))=Q$1)*'Répartition des EC 6 Périodes'!$M32*'Répartition des EC 6 Périodes'!$N32</f>
        <v>0</v>
      </c>
      <c r="R29" s="397">
        <f>(LEFT('Répartition des EC 6 Périodes'!$O32,LEN(R$1))=R$1)*'Répartition des EC 6 Périodes'!$M32*'Répartition des EC 6 Périodes'!$N32</f>
        <v>0</v>
      </c>
      <c r="S29" s="397">
        <f>IFERROR(FIND(S$1,'Répartition des EC 6 Périodes'!$S32)/FIND(S$1,'Répartition des EC 6 Périodes'!$S32),0)</f>
        <v>0</v>
      </c>
      <c r="T29" s="397">
        <f>IFERROR(FIND(T$1,'Répartition des EC 6 Périodes'!$S32)/FIND(T$1,'Répartition des EC 6 Périodes'!$S32),0)</f>
        <v>0</v>
      </c>
      <c r="U29" s="397">
        <f>IFERROR(FIND(U$1,'Répartition des EC 6 Périodes'!$S32)/FIND(U$1,'Répartition des EC 6 Périodes'!$S32),0)</f>
        <v>0</v>
      </c>
      <c r="V29" s="397">
        <f>IFERROR(FIND(V$1,'Répartition des EC 6 Périodes'!$S32)/FIND(V$1,'Répartition des EC 6 Périodes'!$S32),0)</f>
        <v>0</v>
      </c>
      <c r="Y29" s="397">
        <f>(LEFT('Répartition des EC 6 Périodes'!$X32,LEN(Y$1))=Y$1)*'Répartition des EC 6 Périodes'!$V32*'Répartition des EC 6 Périodes'!$W32</f>
        <v>0</v>
      </c>
      <c r="Z29" s="397">
        <f>(LEFT('Répartition des EC 6 Périodes'!$X32,LEN(Z$1))=Z$1)*'Répartition des EC 6 Périodes'!$V32*'Répartition des EC 6 Périodes'!$W32</f>
        <v>0</v>
      </c>
      <c r="AA29" s="397">
        <f>(LEFT('Répartition des EC 6 Périodes'!$X32,LEN(AA$1))=AA$1)*'Répartition des EC 6 Périodes'!$V32*'Répartition des EC 6 Périodes'!$W32</f>
        <v>0</v>
      </c>
      <c r="AB29" s="397">
        <f>(LEFT('Répartition des EC 6 Périodes'!$X32,LEN(AB$1))=AB$1)*'Répartition des EC 6 Périodes'!$V32*'Répartition des EC 6 Périodes'!$W32</f>
        <v>0</v>
      </c>
      <c r="AC29" s="397">
        <f>(LEFT('Répartition des EC 6 Périodes'!$X32,LEN(AC$1))=AC$1)*'Répartition des EC 6 Périodes'!$V32*'Répartition des EC 6 Périodes'!$W32</f>
        <v>0</v>
      </c>
      <c r="AD29" s="397">
        <f>(LEFT('Répartition des EC 6 Périodes'!$X32,LEN(AD$1))=AD$1)*'Répartition des EC 6 Périodes'!$V32*'Répartition des EC 6 Périodes'!$W32</f>
        <v>0</v>
      </c>
      <c r="AE29" s="397">
        <f>(LEFT('Répartition des EC 6 Périodes'!$X32,LEN(AE$1))=AE$1)*'Répartition des EC 6 Périodes'!$V32*'Répartition des EC 6 Périodes'!$W32</f>
        <v>0</v>
      </c>
      <c r="AF29" s="397">
        <f>(LEFT('Répartition des EC 6 Périodes'!$X32,LEN(AF$1))=AF$1)*'Répartition des EC 6 Périodes'!$V32*'Répartition des EC 6 Périodes'!$W32</f>
        <v>0</v>
      </c>
      <c r="AG29" s="397">
        <f>(LEFT('Répartition des EC 6 Périodes'!$X32,LEN(AG$1))=AG$1)*'Répartition des EC 6 Périodes'!$V32*'Répartition des EC 6 Périodes'!$W32</f>
        <v>0</v>
      </c>
      <c r="AH29" s="397">
        <f>IFERROR(FIND(AH$1,'Répartition des EC 6 Périodes'!$AB32)/FIND(AH$1,'Répartition des EC 6 Périodes'!$AB32),0)</f>
        <v>0</v>
      </c>
      <c r="AI29" s="397">
        <f>IFERROR(FIND(AI$1,'Répartition des EC 6 Périodes'!$AB32)/FIND(AI$1,'Répartition des EC 6 Périodes'!$AB32),0)</f>
        <v>0</v>
      </c>
      <c r="AJ29" s="397">
        <f>IFERROR(FIND(AJ$1,'Répartition des EC 6 Périodes'!$AB32)/FIND(AJ$1,'Répartition des EC 6 Périodes'!$AB32),0)</f>
        <v>0</v>
      </c>
      <c r="AK29" s="397">
        <f>IFERROR(FIND(AK$1,'Répartition des EC 6 Périodes'!$AB32)/FIND(AK$1,'Répartition des EC 6 Périodes'!$AB32),0)</f>
        <v>0</v>
      </c>
      <c r="AN29" s="397">
        <f>(LEFT('Répartition des EC 6 Périodes'!$AG32,LEN(AN$1))=AN$1)*'Répartition des EC 6 Périodes'!$AE32*'Répartition des EC 6 Périodes'!$AF32</f>
        <v>0</v>
      </c>
      <c r="AO29" s="397">
        <f>(LEFT('Répartition des EC 6 Périodes'!$AG32,LEN(AO$1))=AO$1)*'Répartition des EC 6 Périodes'!$AE32*'Répartition des EC 6 Périodes'!$AF32</f>
        <v>0</v>
      </c>
      <c r="AP29" s="397">
        <f>(LEFT('Répartition des EC 6 Périodes'!$AG32,LEN(AP$1))=AP$1)*'Répartition des EC 6 Périodes'!$AE32*'Répartition des EC 6 Périodes'!$AF32</f>
        <v>0</v>
      </c>
      <c r="AQ29" s="397">
        <f>(LEFT('Répartition des EC 6 Périodes'!$AG32,LEN(AQ$1))=AQ$1)*'Répartition des EC 6 Périodes'!$AE32*'Répartition des EC 6 Périodes'!$AF32</f>
        <v>0</v>
      </c>
      <c r="AR29" s="397">
        <f>(LEFT('Répartition des EC 6 Périodes'!$AG32,LEN(AR$1))=AR$1)*'Répartition des EC 6 Périodes'!$AE32*'Répartition des EC 6 Périodes'!$AF32</f>
        <v>0</v>
      </c>
      <c r="AS29" s="397">
        <f>(LEFT('Répartition des EC 6 Périodes'!$AG32,LEN(AS$1))=AS$1)*'Répartition des EC 6 Périodes'!$AE32*'Répartition des EC 6 Périodes'!$AF32</f>
        <v>0</v>
      </c>
      <c r="AT29" s="397">
        <f>(LEFT('Répartition des EC 6 Périodes'!$AG32,LEN(AT$1))=AT$1)*'Répartition des EC 6 Périodes'!$AE32*'Répartition des EC 6 Périodes'!$AF32</f>
        <v>0</v>
      </c>
      <c r="AU29" s="397">
        <f>(LEFT('Répartition des EC 6 Périodes'!$AG32,LEN(AU$1))=AU$1)*'Répartition des EC 6 Périodes'!$AE32*'Répartition des EC 6 Périodes'!$AF32</f>
        <v>0</v>
      </c>
      <c r="AV29" s="397">
        <f>(LEFT('Répartition des EC 6 Périodes'!$AG32,LEN(AV$1))=AV$1)*'Répartition des EC 6 Périodes'!$AE32*'Répartition des EC 6 Périodes'!$AF32</f>
        <v>0</v>
      </c>
      <c r="AW29" s="397">
        <f>IFERROR(FIND(AW$1,'Répartition des EC 6 Périodes'!$AK32)/FIND(AW$1,'Répartition des EC 6 Périodes'!$AK32),0)</f>
        <v>0</v>
      </c>
      <c r="AX29" s="397">
        <f>IFERROR(FIND(AX$1,'Répartition des EC 6 Périodes'!$AK32)/FIND(AX$1,'Répartition des EC 6 Périodes'!$AK32),0)</f>
        <v>0</v>
      </c>
      <c r="AY29" s="397">
        <f>IFERROR(FIND(AY$1,'Répartition des EC 6 Périodes'!$AK32)/FIND(AY$1,'Répartition des EC 6 Périodes'!$AK32),0)</f>
        <v>0</v>
      </c>
      <c r="AZ29" s="397">
        <f>IFERROR(FIND(AZ$1,'Répartition des EC 6 Périodes'!$AK32)/FIND(AZ$1,'Répartition des EC 6 Périodes'!$AK32),0)</f>
        <v>0</v>
      </c>
    </row>
    <row r="32" spans="2:52" x14ac:dyDescent="0.25">
      <c r="B32" s="455" t="s">
        <v>156</v>
      </c>
      <c r="C32" s="397">
        <f>'Répartition des EC 6 Périodes'!$C35*'Répartition des EC 6 Périodes'!$D35</f>
        <v>0</v>
      </c>
      <c r="D32" s="397">
        <f>IFERROR(FIND(D$1,'Répartition des EC 6 Périodes'!$I35)/FIND(D$1,'Répartition des EC 6 Périodes'!$I35),0)</f>
        <v>0</v>
      </c>
      <c r="E32" s="397">
        <f>IFERROR(FIND(E$1,'Répartition des EC 6 Périodes'!$I35)/FIND(E$1,'Répartition des EC 6 Périodes'!$I35),0)</f>
        <v>0</v>
      </c>
      <c r="F32" s="397">
        <f>IFERROR(FIND(F$1,'Répartition des EC 6 Périodes'!$I35)/FIND(F$1,'Répartition des EC 6 Périodes'!$I35),0)</f>
        <v>0</v>
      </c>
      <c r="G32" s="397">
        <f>IFERROR(FIND(G$1,'Répartition des EC 6 Périodes'!$I35)/FIND(G$1,'Répartition des EC 6 Périodes'!$I35),0)</f>
        <v>0</v>
      </c>
      <c r="I32" s="455"/>
      <c r="J32" s="397">
        <f>(LEFT('Répartition des EC 6 Périodes'!$O35,LEN(J$1))=J$1)*'Répartition des EC 6 Périodes'!$M35*'Répartition des EC 6 Périodes'!$N35</f>
        <v>0</v>
      </c>
      <c r="K32" s="397">
        <f>(LEFT('Répartition des EC 6 Périodes'!$O35,LEN(K$1))=K$1)*'Répartition des EC 6 Périodes'!$M35*'Répartition des EC 6 Périodes'!$N35</f>
        <v>0</v>
      </c>
      <c r="L32" s="397">
        <f>(LEFT('Répartition des EC 6 Périodes'!$O35,LEN(L$1))=L$1)*'Répartition des EC 6 Périodes'!$M35*'Répartition des EC 6 Périodes'!$N35</f>
        <v>0</v>
      </c>
      <c r="M32" s="397">
        <f>(LEFT('Répartition des EC 6 Périodes'!$O35,LEN(M$1))=M$1)*'Répartition des EC 6 Périodes'!$M35*'Répartition des EC 6 Périodes'!$N35</f>
        <v>0</v>
      </c>
      <c r="N32" s="397">
        <f>(LEFT('Répartition des EC 6 Périodes'!$O35,LEN(N$1))=N$1)*'Répartition des EC 6 Périodes'!$M35*'Répartition des EC 6 Périodes'!$N35</f>
        <v>0</v>
      </c>
      <c r="O32" s="397">
        <f>(LEFT('Répartition des EC 6 Périodes'!$O35,LEN(O$1))=O$1)*'Répartition des EC 6 Périodes'!$M35*'Répartition des EC 6 Périodes'!$N35</f>
        <v>0</v>
      </c>
      <c r="P32" s="397">
        <f>(LEFT('Répartition des EC 6 Périodes'!$O35,LEN(P$1))=P$1)*'Répartition des EC 6 Périodes'!$M35*'Répartition des EC 6 Périodes'!$N35</f>
        <v>0</v>
      </c>
      <c r="Q32" s="397">
        <f>(LEFT('Répartition des EC 6 Périodes'!$O35,LEN(Q$1))=Q$1)*'Répartition des EC 6 Périodes'!$M35*'Répartition des EC 6 Périodes'!$N35</f>
        <v>0</v>
      </c>
      <c r="R32" s="397">
        <f>(LEFT('Répartition des EC 6 Périodes'!$O35,LEN(R$1))=R$1)*'Répartition des EC 6 Périodes'!$M35*'Répartition des EC 6 Périodes'!$N35</f>
        <v>0</v>
      </c>
      <c r="S32" s="397">
        <f>IFERROR(FIND(S$1,'Répartition des EC 6 Périodes'!$S35)/FIND(S$1,'Répartition des EC 6 Périodes'!$S35),0)</f>
        <v>0</v>
      </c>
      <c r="T32" s="397">
        <f>IFERROR(FIND(T$1,'Répartition des EC 6 Périodes'!$S35)/FIND(T$1,'Répartition des EC 6 Périodes'!$S35),0)</f>
        <v>0</v>
      </c>
      <c r="U32" s="397">
        <f>IFERROR(FIND(U$1,'Répartition des EC 6 Périodes'!$S35)/FIND(U$1,'Répartition des EC 6 Périodes'!$S35),0)</f>
        <v>0</v>
      </c>
      <c r="V32" s="397">
        <f>IFERROR(FIND(V$1,'Répartition des EC 6 Périodes'!$S35)/FIND(V$1,'Répartition des EC 6 Périodes'!$S35),0)</f>
        <v>0</v>
      </c>
      <c r="Y32" s="397">
        <f>(LEFT('Répartition des EC 6 Périodes'!$X35,LEN(Y$1))=Y$1)*'Répartition des EC 6 Périodes'!$V35*'Répartition des EC 6 Périodes'!$W35</f>
        <v>0</v>
      </c>
      <c r="Z32" s="397">
        <f>(LEFT('Répartition des EC 6 Périodes'!$X35,LEN(Z$1))=Z$1)*'Répartition des EC 6 Périodes'!$V35*'Répartition des EC 6 Périodes'!$W35</f>
        <v>0</v>
      </c>
      <c r="AA32" s="397">
        <f>(LEFT('Répartition des EC 6 Périodes'!$X35,LEN(AA$1))=AA$1)*'Répartition des EC 6 Périodes'!$V35*'Répartition des EC 6 Périodes'!$W35</f>
        <v>0</v>
      </c>
      <c r="AB32" s="397">
        <f>(LEFT('Répartition des EC 6 Périodes'!$X35,LEN(AB$1))=AB$1)*'Répartition des EC 6 Périodes'!$V35*'Répartition des EC 6 Périodes'!$W35</f>
        <v>0</v>
      </c>
      <c r="AC32" s="397">
        <f>(LEFT('Répartition des EC 6 Périodes'!$X35,LEN(AC$1))=AC$1)*'Répartition des EC 6 Périodes'!$V35*'Répartition des EC 6 Périodes'!$W35</f>
        <v>0</v>
      </c>
      <c r="AD32" s="397">
        <f>(LEFT('Répartition des EC 6 Périodes'!$X35,LEN(AD$1))=AD$1)*'Répartition des EC 6 Périodes'!$V35*'Répartition des EC 6 Périodes'!$W35</f>
        <v>0</v>
      </c>
      <c r="AE32" s="397">
        <f>(LEFT('Répartition des EC 6 Périodes'!$X35,LEN(AE$1))=AE$1)*'Répartition des EC 6 Périodes'!$V35*'Répartition des EC 6 Périodes'!$W35</f>
        <v>0</v>
      </c>
      <c r="AF32" s="397">
        <f>(LEFT('Répartition des EC 6 Périodes'!$X35,LEN(AF$1))=AF$1)*'Répartition des EC 6 Périodes'!$V35*'Répartition des EC 6 Périodes'!$W35</f>
        <v>0</v>
      </c>
      <c r="AG32" s="397">
        <f>(LEFT('Répartition des EC 6 Périodes'!$X35,LEN(AG$1))=AG$1)*'Répartition des EC 6 Périodes'!$V35*'Répartition des EC 6 Périodes'!$W35</f>
        <v>0</v>
      </c>
      <c r="AH32" s="397">
        <f>IFERROR(FIND(AH$1,'Répartition des EC 6 Périodes'!$AB35)/FIND(AH$1,'Répartition des EC 6 Périodes'!$AB35),0)</f>
        <v>0</v>
      </c>
      <c r="AI32" s="397">
        <f>IFERROR(FIND(AI$1,'Répartition des EC 6 Périodes'!$AB35)/FIND(AI$1,'Répartition des EC 6 Périodes'!$AB35),0)</f>
        <v>0</v>
      </c>
      <c r="AJ32" s="397">
        <f>IFERROR(FIND(AJ$1,'Répartition des EC 6 Périodes'!$AB35)/FIND(AJ$1,'Répartition des EC 6 Périodes'!$AB35),0)</f>
        <v>0</v>
      </c>
      <c r="AK32" s="397">
        <f>IFERROR(FIND(AK$1,'Répartition des EC 6 Périodes'!$AB35)/FIND(AK$1,'Répartition des EC 6 Périodes'!$AB35),0)</f>
        <v>0</v>
      </c>
      <c r="AN32" s="397">
        <f>(LEFT('Répartition des EC 6 Périodes'!$AG35,LEN(AN$1))=AN$1)*'Répartition des EC 6 Périodes'!$AE35*'Répartition des EC 6 Périodes'!$AF35</f>
        <v>0</v>
      </c>
      <c r="AO32" s="397">
        <f>(LEFT('Répartition des EC 6 Périodes'!$AG35,LEN(AO$1))=AO$1)*'Répartition des EC 6 Périodes'!$AE35*'Répartition des EC 6 Périodes'!$AF35</f>
        <v>0</v>
      </c>
      <c r="AP32" s="397">
        <f>(LEFT('Répartition des EC 6 Périodes'!$AG35,LEN(AP$1))=AP$1)*'Répartition des EC 6 Périodes'!$AE35*'Répartition des EC 6 Périodes'!$AF35</f>
        <v>0</v>
      </c>
      <c r="AQ32" s="397">
        <f>(LEFT('Répartition des EC 6 Périodes'!$AG35,LEN(AQ$1))=AQ$1)*'Répartition des EC 6 Périodes'!$AE35*'Répartition des EC 6 Périodes'!$AF35</f>
        <v>0</v>
      </c>
      <c r="AR32" s="397">
        <f>(LEFT('Répartition des EC 6 Périodes'!$AG35,LEN(AR$1))=AR$1)*'Répartition des EC 6 Périodes'!$AE35*'Répartition des EC 6 Périodes'!$AF35</f>
        <v>0</v>
      </c>
      <c r="AS32" s="397">
        <f>(LEFT('Répartition des EC 6 Périodes'!$AG35,LEN(AS$1))=AS$1)*'Répartition des EC 6 Périodes'!$AE35*'Répartition des EC 6 Périodes'!$AF35</f>
        <v>0</v>
      </c>
      <c r="AT32" s="397">
        <f>(LEFT('Répartition des EC 6 Périodes'!$AG35,LEN(AT$1))=AT$1)*'Répartition des EC 6 Périodes'!$AE35*'Répartition des EC 6 Périodes'!$AF35</f>
        <v>0</v>
      </c>
      <c r="AU32" s="397">
        <f>(LEFT('Répartition des EC 6 Périodes'!$AG35,LEN(AU$1))=AU$1)*'Répartition des EC 6 Périodes'!$AE35*'Répartition des EC 6 Périodes'!$AF35</f>
        <v>0</v>
      </c>
      <c r="AV32" s="397">
        <f>(LEFT('Répartition des EC 6 Périodes'!$AG35,LEN(AV$1))=AV$1)*'Répartition des EC 6 Périodes'!$AE35*'Répartition des EC 6 Périodes'!$AF35</f>
        <v>0</v>
      </c>
      <c r="AW32" s="397">
        <f>IFERROR(FIND(AW$1,'Répartition des EC 6 Périodes'!$AK35)/FIND(AW$1,'Répartition des EC 6 Périodes'!$AK35),0)</f>
        <v>0</v>
      </c>
      <c r="AX32" s="397">
        <f>IFERROR(FIND(AX$1,'Répartition des EC 6 Périodes'!$AK35)/FIND(AX$1,'Répartition des EC 6 Périodes'!$AK35),0)</f>
        <v>0</v>
      </c>
      <c r="AY32" s="397">
        <f>IFERROR(FIND(AY$1,'Répartition des EC 6 Périodes'!$AK35)/FIND(AY$1,'Répartition des EC 6 Périodes'!$AK35),0)</f>
        <v>0</v>
      </c>
      <c r="AZ32" s="397">
        <f>IFERROR(FIND(AZ$1,'Répartition des EC 6 Périodes'!$AK35)/FIND(AZ$1,'Répartition des EC 6 Périodes'!$AK35),0)</f>
        <v>0</v>
      </c>
    </row>
    <row r="33" spans="2:52" x14ac:dyDescent="0.25">
      <c r="B33" s="455"/>
      <c r="C33" s="397">
        <f>'Répartition des EC 6 Périodes'!$C36*'Répartition des EC 6 Périodes'!$D36</f>
        <v>0</v>
      </c>
      <c r="D33" s="397">
        <f>IFERROR(FIND(D$1,'Répartition des EC 6 Périodes'!$I36)/FIND(D$1,'Répartition des EC 6 Périodes'!$I36),0)</f>
        <v>0</v>
      </c>
      <c r="E33" s="397">
        <f>IFERROR(FIND(E$1,'Répartition des EC 6 Périodes'!$I36)/FIND(E$1,'Répartition des EC 6 Périodes'!$I36),0)</f>
        <v>0</v>
      </c>
      <c r="F33" s="397">
        <f>IFERROR(FIND(F$1,'Répartition des EC 6 Périodes'!$I36)/FIND(F$1,'Répartition des EC 6 Périodes'!$I36),0)</f>
        <v>0</v>
      </c>
      <c r="G33" s="397">
        <f>IFERROR(FIND(G$1,'Répartition des EC 6 Périodes'!$I36)/FIND(G$1,'Répartition des EC 6 Périodes'!$I36),0)</f>
        <v>0</v>
      </c>
      <c r="I33" s="455"/>
      <c r="J33" s="397">
        <f>(LEFT('Répartition des EC 6 Périodes'!$O36,LEN(J$1))=J$1)*'Répartition des EC 6 Périodes'!$M36*'Répartition des EC 6 Périodes'!$N36</f>
        <v>0</v>
      </c>
      <c r="K33" s="397">
        <f>(LEFT('Répartition des EC 6 Périodes'!$O36,LEN(K$1))=K$1)*'Répartition des EC 6 Périodes'!$M36*'Répartition des EC 6 Périodes'!$N36</f>
        <v>0</v>
      </c>
      <c r="L33" s="397">
        <f>(LEFT('Répartition des EC 6 Périodes'!$O36,LEN(L$1))=L$1)*'Répartition des EC 6 Périodes'!$M36*'Répartition des EC 6 Périodes'!$N36</f>
        <v>0</v>
      </c>
      <c r="M33" s="397">
        <f>(LEFT('Répartition des EC 6 Périodes'!$O36,LEN(M$1))=M$1)*'Répartition des EC 6 Périodes'!$M36*'Répartition des EC 6 Périodes'!$N36</f>
        <v>0</v>
      </c>
      <c r="N33" s="397">
        <f>(LEFT('Répartition des EC 6 Périodes'!$O36,LEN(N$1))=N$1)*'Répartition des EC 6 Périodes'!$M36*'Répartition des EC 6 Périodes'!$N36</f>
        <v>0</v>
      </c>
      <c r="O33" s="397">
        <f>(LEFT('Répartition des EC 6 Périodes'!$O36,LEN(O$1))=O$1)*'Répartition des EC 6 Périodes'!$M36*'Répartition des EC 6 Périodes'!$N36</f>
        <v>0</v>
      </c>
      <c r="P33" s="397">
        <f>(LEFT('Répartition des EC 6 Périodes'!$O36,LEN(P$1))=P$1)*'Répartition des EC 6 Périodes'!$M36*'Répartition des EC 6 Périodes'!$N36</f>
        <v>0</v>
      </c>
      <c r="Q33" s="397">
        <f>(LEFT('Répartition des EC 6 Périodes'!$O36,LEN(Q$1))=Q$1)*'Répartition des EC 6 Périodes'!$M36*'Répartition des EC 6 Périodes'!$N36</f>
        <v>0</v>
      </c>
      <c r="R33" s="397">
        <f>(LEFT('Répartition des EC 6 Périodes'!$O36,LEN(R$1))=R$1)*'Répartition des EC 6 Périodes'!$M36*'Répartition des EC 6 Périodes'!$N36</f>
        <v>0</v>
      </c>
      <c r="S33" s="397">
        <f>IFERROR(FIND(S$1,'Répartition des EC 6 Périodes'!$S36)/FIND(S$1,'Répartition des EC 6 Périodes'!$S36),0)</f>
        <v>0</v>
      </c>
      <c r="T33" s="397">
        <f>IFERROR(FIND(T$1,'Répartition des EC 6 Périodes'!$S36)/FIND(T$1,'Répartition des EC 6 Périodes'!$S36),0)</f>
        <v>0</v>
      </c>
      <c r="U33" s="397">
        <f>IFERROR(FIND(U$1,'Répartition des EC 6 Périodes'!$S36)/FIND(U$1,'Répartition des EC 6 Périodes'!$S36),0)</f>
        <v>0</v>
      </c>
      <c r="V33" s="397">
        <f>IFERROR(FIND(V$1,'Répartition des EC 6 Périodes'!$S36)/FIND(V$1,'Répartition des EC 6 Périodes'!$S36),0)</f>
        <v>0</v>
      </c>
      <c r="Y33" s="397">
        <f>(LEFT('Répartition des EC 6 Périodes'!$X36,LEN(Y$1))=Y$1)*'Répartition des EC 6 Périodes'!$V36*'Répartition des EC 6 Périodes'!$W36</f>
        <v>0</v>
      </c>
      <c r="Z33" s="397">
        <f>(LEFT('Répartition des EC 6 Périodes'!$X36,LEN(Z$1))=Z$1)*'Répartition des EC 6 Périodes'!$V36*'Répartition des EC 6 Périodes'!$W36</f>
        <v>0</v>
      </c>
      <c r="AA33" s="397">
        <f>(LEFT('Répartition des EC 6 Périodes'!$X36,LEN(AA$1))=AA$1)*'Répartition des EC 6 Périodes'!$V36*'Répartition des EC 6 Périodes'!$W36</f>
        <v>0</v>
      </c>
      <c r="AB33" s="397">
        <f>(LEFT('Répartition des EC 6 Périodes'!$X36,LEN(AB$1))=AB$1)*'Répartition des EC 6 Périodes'!$V36*'Répartition des EC 6 Périodes'!$W36</f>
        <v>0</v>
      </c>
      <c r="AC33" s="397">
        <f>(LEFT('Répartition des EC 6 Périodes'!$X36,LEN(AC$1))=AC$1)*'Répartition des EC 6 Périodes'!$V36*'Répartition des EC 6 Périodes'!$W36</f>
        <v>0</v>
      </c>
      <c r="AD33" s="397">
        <f>(LEFT('Répartition des EC 6 Périodes'!$X36,LEN(AD$1))=AD$1)*'Répartition des EC 6 Périodes'!$V36*'Répartition des EC 6 Périodes'!$W36</f>
        <v>0</v>
      </c>
      <c r="AE33" s="397">
        <f>(LEFT('Répartition des EC 6 Périodes'!$X36,LEN(AE$1))=AE$1)*'Répartition des EC 6 Périodes'!$V36*'Répartition des EC 6 Périodes'!$W36</f>
        <v>0</v>
      </c>
      <c r="AF33" s="397">
        <f>(LEFT('Répartition des EC 6 Périodes'!$X36,LEN(AF$1))=AF$1)*'Répartition des EC 6 Périodes'!$V36*'Répartition des EC 6 Périodes'!$W36</f>
        <v>0</v>
      </c>
      <c r="AG33" s="397">
        <f>(LEFT('Répartition des EC 6 Périodes'!$X36,LEN(AG$1))=AG$1)*'Répartition des EC 6 Périodes'!$V36*'Répartition des EC 6 Périodes'!$W36</f>
        <v>0</v>
      </c>
      <c r="AH33" s="397">
        <f>IFERROR(FIND(AH$1,'Répartition des EC 6 Périodes'!$AB36)/FIND(AH$1,'Répartition des EC 6 Périodes'!$AB36),0)</f>
        <v>0</v>
      </c>
      <c r="AI33" s="397">
        <f>IFERROR(FIND(AI$1,'Répartition des EC 6 Périodes'!$AB36)/FIND(AI$1,'Répartition des EC 6 Périodes'!$AB36),0)</f>
        <v>0</v>
      </c>
      <c r="AJ33" s="397">
        <f>IFERROR(FIND(AJ$1,'Répartition des EC 6 Périodes'!$AB36)/FIND(AJ$1,'Répartition des EC 6 Périodes'!$AB36),0)</f>
        <v>0</v>
      </c>
      <c r="AK33" s="397">
        <f>IFERROR(FIND(AK$1,'Répartition des EC 6 Périodes'!$AB36)/FIND(AK$1,'Répartition des EC 6 Périodes'!$AB36),0)</f>
        <v>0</v>
      </c>
      <c r="AN33" s="397">
        <f>(LEFT('Répartition des EC 6 Périodes'!$AG36,LEN(AN$1))=AN$1)*'Répartition des EC 6 Périodes'!$AE36*'Répartition des EC 6 Périodes'!$AF36</f>
        <v>0</v>
      </c>
      <c r="AO33" s="397">
        <f>(LEFT('Répartition des EC 6 Périodes'!$AG36,LEN(AO$1))=AO$1)*'Répartition des EC 6 Périodes'!$AE36*'Répartition des EC 6 Périodes'!$AF36</f>
        <v>0</v>
      </c>
      <c r="AP33" s="397">
        <f>(LEFT('Répartition des EC 6 Périodes'!$AG36,LEN(AP$1))=AP$1)*'Répartition des EC 6 Périodes'!$AE36*'Répartition des EC 6 Périodes'!$AF36</f>
        <v>0</v>
      </c>
      <c r="AQ33" s="397">
        <f>(LEFT('Répartition des EC 6 Périodes'!$AG36,LEN(AQ$1))=AQ$1)*'Répartition des EC 6 Périodes'!$AE36*'Répartition des EC 6 Périodes'!$AF36</f>
        <v>0</v>
      </c>
      <c r="AR33" s="397">
        <f>(LEFT('Répartition des EC 6 Périodes'!$AG36,LEN(AR$1))=AR$1)*'Répartition des EC 6 Périodes'!$AE36*'Répartition des EC 6 Périodes'!$AF36</f>
        <v>0</v>
      </c>
      <c r="AS33" s="397">
        <f>(LEFT('Répartition des EC 6 Périodes'!$AG36,LEN(AS$1))=AS$1)*'Répartition des EC 6 Périodes'!$AE36*'Répartition des EC 6 Périodes'!$AF36</f>
        <v>0</v>
      </c>
      <c r="AT33" s="397">
        <f>(LEFT('Répartition des EC 6 Périodes'!$AG36,LEN(AT$1))=AT$1)*'Répartition des EC 6 Périodes'!$AE36*'Répartition des EC 6 Périodes'!$AF36</f>
        <v>0</v>
      </c>
      <c r="AU33" s="397">
        <f>(LEFT('Répartition des EC 6 Périodes'!$AG36,LEN(AU$1))=AU$1)*'Répartition des EC 6 Périodes'!$AE36*'Répartition des EC 6 Périodes'!$AF36</f>
        <v>0</v>
      </c>
      <c r="AV33" s="397">
        <f>(LEFT('Répartition des EC 6 Périodes'!$AG36,LEN(AV$1))=AV$1)*'Répartition des EC 6 Périodes'!$AE36*'Répartition des EC 6 Périodes'!$AF36</f>
        <v>0</v>
      </c>
      <c r="AW33" s="397">
        <f>IFERROR(FIND(AW$1,'Répartition des EC 6 Périodes'!$AK36)/FIND(AW$1,'Répartition des EC 6 Périodes'!$AK36),0)</f>
        <v>0</v>
      </c>
      <c r="AX33" s="397">
        <f>IFERROR(FIND(AX$1,'Répartition des EC 6 Périodes'!$AK36)/FIND(AX$1,'Répartition des EC 6 Périodes'!$AK36),0)</f>
        <v>0</v>
      </c>
      <c r="AY33" s="397">
        <f>IFERROR(FIND(AY$1,'Répartition des EC 6 Périodes'!$AK36)/FIND(AY$1,'Répartition des EC 6 Périodes'!$AK36),0)</f>
        <v>0</v>
      </c>
      <c r="AZ33" s="397">
        <f>IFERROR(FIND(AZ$1,'Répartition des EC 6 Périodes'!$AK36)/FIND(AZ$1,'Répartition des EC 6 Périodes'!$AK36),0)</f>
        <v>0</v>
      </c>
    </row>
    <row r="34" spans="2:52" x14ac:dyDescent="0.25">
      <c r="B34" s="455"/>
      <c r="C34" s="397">
        <f>'Répartition des EC 6 Périodes'!$C37*'Répartition des EC 6 Périodes'!$D37</f>
        <v>0</v>
      </c>
      <c r="D34" s="397">
        <f>IFERROR(FIND(D$1,'Répartition des EC 6 Périodes'!$I37)/FIND(D$1,'Répartition des EC 6 Périodes'!$I37),0)</f>
        <v>0</v>
      </c>
      <c r="E34" s="397">
        <f>IFERROR(FIND(E$1,'Répartition des EC 6 Périodes'!$I37)/FIND(E$1,'Répartition des EC 6 Périodes'!$I37),0)</f>
        <v>0</v>
      </c>
      <c r="F34" s="397">
        <f>IFERROR(FIND(F$1,'Répartition des EC 6 Périodes'!$I37)/FIND(F$1,'Répartition des EC 6 Périodes'!$I37),0)</f>
        <v>0</v>
      </c>
      <c r="G34" s="397">
        <f>IFERROR(FIND(G$1,'Répartition des EC 6 Périodes'!$I37)/FIND(G$1,'Répartition des EC 6 Périodes'!$I37),0)</f>
        <v>0</v>
      </c>
      <c r="I34" s="455"/>
      <c r="J34" s="397">
        <f>(LEFT('Répartition des EC 6 Périodes'!$O37,LEN(J$1))=J$1)*'Répartition des EC 6 Périodes'!$M37*'Répartition des EC 6 Périodes'!$N37</f>
        <v>0</v>
      </c>
      <c r="K34" s="397">
        <f>(LEFT('Répartition des EC 6 Périodes'!$O37,LEN(K$1))=K$1)*'Répartition des EC 6 Périodes'!$M37*'Répartition des EC 6 Périodes'!$N37</f>
        <v>0</v>
      </c>
      <c r="L34" s="397">
        <f>(LEFT('Répartition des EC 6 Périodes'!$O37,LEN(L$1))=L$1)*'Répartition des EC 6 Périodes'!$M37*'Répartition des EC 6 Périodes'!$N37</f>
        <v>0</v>
      </c>
      <c r="M34" s="397">
        <f>(LEFT('Répartition des EC 6 Périodes'!$O37,LEN(M$1))=M$1)*'Répartition des EC 6 Périodes'!$M37*'Répartition des EC 6 Périodes'!$N37</f>
        <v>0</v>
      </c>
      <c r="N34" s="397">
        <f>(LEFT('Répartition des EC 6 Périodes'!$O37,LEN(N$1))=N$1)*'Répartition des EC 6 Périodes'!$M37*'Répartition des EC 6 Périodes'!$N37</f>
        <v>0</v>
      </c>
      <c r="O34" s="397">
        <f>(LEFT('Répartition des EC 6 Périodes'!$O37,LEN(O$1))=O$1)*'Répartition des EC 6 Périodes'!$M37*'Répartition des EC 6 Périodes'!$N37</f>
        <v>0</v>
      </c>
      <c r="P34" s="397">
        <f>(LEFT('Répartition des EC 6 Périodes'!$O37,LEN(P$1))=P$1)*'Répartition des EC 6 Périodes'!$M37*'Répartition des EC 6 Périodes'!$N37</f>
        <v>0</v>
      </c>
      <c r="Q34" s="397">
        <f>(LEFT('Répartition des EC 6 Périodes'!$O37,LEN(Q$1))=Q$1)*'Répartition des EC 6 Périodes'!$M37*'Répartition des EC 6 Périodes'!$N37</f>
        <v>0</v>
      </c>
      <c r="R34" s="397">
        <f>(LEFT('Répartition des EC 6 Périodes'!$O37,LEN(R$1))=R$1)*'Répartition des EC 6 Périodes'!$M37*'Répartition des EC 6 Périodes'!$N37</f>
        <v>0</v>
      </c>
      <c r="S34" s="397">
        <f>IFERROR(FIND(S$1,'Répartition des EC 6 Périodes'!$S37)/FIND(S$1,'Répartition des EC 6 Périodes'!$S37),0)</f>
        <v>0</v>
      </c>
      <c r="T34" s="397">
        <f>IFERROR(FIND(T$1,'Répartition des EC 6 Périodes'!$S37)/FIND(T$1,'Répartition des EC 6 Périodes'!$S37),0)</f>
        <v>0</v>
      </c>
      <c r="U34" s="397">
        <f>IFERROR(FIND(U$1,'Répartition des EC 6 Périodes'!$S37)/FIND(U$1,'Répartition des EC 6 Périodes'!$S37),0)</f>
        <v>0</v>
      </c>
      <c r="V34" s="397">
        <f>IFERROR(FIND(V$1,'Répartition des EC 6 Périodes'!$S37)/FIND(V$1,'Répartition des EC 6 Périodes'!$S37),0)</f>
        <v>0</v>
      </c>
      <c r="Y34" s="397">
        <f>(LEFT('Répartition des EC 6 Périodes'!$X37,LEN(Y$1))=Y$1)*'Répartition des EC 6 Périodes'!$V37*'Répartition des EC 6 Périodes'!$W37</f>
        <v>0</v>
      </c>
      <c r="Z34" s="397">
        <f>(LEFT('Répartition des EC 6 Périodes'!$X37,LEN(Z$1))=Z$1)*'Répartition des EC 6 Périodes'!$V37*'Répartition des EC 6 Périodes'!$W37</f>
        <v>0</v>
      </c>
      <c r="AA34" s="397">
        <f>(LEFT('Répartition des EC 6 Périodes'!$X37,LEN(AA$1))=AA$1)*'Répartition des EC 6 Périodes'!$V37*'Répartition des EC 6 Périodes'!$W37</f>
        <v>0</v>
      </c>
      <c r="AB34" s="397">
        <f>(LEFT('Répartition des EC 6 Périodes'!$X37,LEN(AB$1))=AB$1)*'Répartition des EC 6 Périodes'!$V37*'Répartition des EC 6 Périodes'!$W37</f>
        <v>0</v>
      </c>
      <c r="AC34" s="397">
        <f>(LEFT('Répartition des EC 6 Périodes'!$X37,LEN(AC$1))=AC$1)*'Répartition des EC 6 Périodes'!$V37*'Répartition des EC 6 Périodes'!$W37</f>
        <v>0</v>
      </c>
      <c r="AD34" s="397">
        <f>(LEFT('Répartition des EC 6 Périodes'!$X37,LEN(AD$1))=AD$1)*'Répartition des EC 6 Périodes'!$V37*'Répartition des EC 6 Périodes'!$W37</f>
        <v>0</v>
      </c>
      <c r="AE34" s="397">
        <f>(LEFT('Répartition des EC 6 Périodes'!$X37,LEN(AE$1))=AE$1)*'Répartition des EC 6 Périodes'!$V37*'Répartition des EC 6 Périodes'!$W37</f>
        <v>0</v>
      </c>
      <c r="AF34" s="397">
        <f>(LEFT('Répartition des EC 6 Périodes'!$X37,LEN(AF$1))=AF$1)*'Répartition des EC 6 Périodes'!$V37*'Répartition des EC 6 Périodes'!$W37</f>
        <v>0</v>
      </c>
      <c r="AG34" s="397">
        <f>(LEFT('Répartition des EC 6 Périodes'!$X37,LEN(AG$1))=AG$1)*'Répartition des EC 6 Périodes'!$V37*'Répartition des EC 6 Périodes'!$W37</f>
        <v>0</v>
      </c>
      <c r="AH34" s="397">
        <f>IFERROR(FIND(AH$1,'Répartition des EC 6 Périodes'!$AB37)/FIND(AH$1,'Répartition des EC 6 Périodes'!$AB37),0)</f>
        <v>0</v>
      </c>
      <c r="AI34" s="397">
        <f>IFERROR(FIND(AI$1,'Répartition des EC 6 Périodes'!$AB37)/FIND(AI$1,'Répartition des EC 6 Périodes'!$AB37),0)</f>
        <v>0</v>
      </c>
      <c r="AJ34" s="397">
        <f>IFERROR(FIND(AJ$1,'Répartition des EC 6 Périodes'!$AB37)/FIND(AJ$1,'Répartition des EC 6 Périodes'!$AB37),0)</f>
        <v>0</v>
      </c>
      <c r="AK34" s="397">
        <f>IFERROR(FIND(AK$1,'Répartition des EC 6 Périodes'!$AB37)/FIND(AK$1,'Répartition des EC 6 Périodes'!$AB37),0)</f>
        <v>0</v>
      </c>
      <c r="AN34" s="397">
        <f>(LEFT('Répartition des EC 6 Périodes'!$AG37,LEN(AN$1))=AN$1)*'Répartition des EC 6 Périodes'!$AE37*'Répartition des EC 6 Périodes'!$AF37</f>
        <v>0</v>
      </c>
      <c r="AO34" s="397">
        <f>(LEFT('Répartition des EC 6 Périodes'!$AG37,LEN(AO$1))=AO$1)*'Répartition des EC 6 Périodes'!$AE37*'Répartition des EC 6 Périodes'!$AF37</f>
        <v>0</v>
      </c>
      <c r="AP34" s="397">
        <f>(LEFT('Répartition des EC 6 Périodes'!$AG37,LEN(AP$1))=AP$1)*'Répartition des EC 6 Périodes'!$AE37*'Répartition des EC 6 Périodes'!$AF37</f>
        <v>0</v>
      </c>
      <c r="AQ34" s="397">
        <f>(LEFT('Répartition des EC 6 Périodes'!$AG37,LEN(AQ$1))=AQ$1)*'Répartition des EC 6 Périodes'!$AE37*'Répartition des EC 6 Périodes'!$AF37</f>
        <v>0</v>
      </c>
      <c r="AR34" s="397">
        <f>(LEFT('Répartition des EC 6 Périodes'!$AG37,LEN(AR$1))=AR$1)*'Répartition des EC 6 Périodes'!$AE37*'Répartition des EC 6 Périodes'!$AF37</f>
        <v>0</v>
      </c>
      <c r="AS34" s="397">
        <f>(LEFT('Répartition des EC 6 Périodes'!$AG37,LEN(AS$1))=AS$1)*'Répartition des EC 6 Périodes'!$AE37*'Répartition des EC 6 Périodes'!$AF37</f>
        <v>0</v>
      </c>
      <c r="AT34" s="397">
        <f>(LEFT('Répartition des EC 6 Périodes'!$AG37,LEN(AT$1))=AT$1)*'Répartition des EC 6 Périodes'!$AE37*'Répartition des EC 6 Périodes'!$AF37</f>
        <v>0</v>
      </c>
      <c r="AU34" s="397">
        <f>(LEFT('Répartition des EC 6 Périodes'!$AG37,LEN(AU$1))=AU$1)*'Répartition des EC 6 Périodes'!$AE37*'Répartition des EC 6 Périodes'!$AF37</f>
        <v>0</v>
      </c>
      <c r="AV34" s="397">
        <f>(LEFT('Répartition des EC 6 Périodes'!$AG37,LEN(AV$1))=AV$1)*'Répartition des EC 6 Périodes'!$AE37*'Répartition des EC 6 Périodes'!$AF37</f>
        <v>0</v>
      </c>
      <c r="AW34" s="397">
        <f>IFERROR(FIND(AW$1,'Répartition des EC 6 Périodes'!$AK37)/FIND(AW$1,'Répartition des EC 6 Périodes'!$AK37),0)</f>
        <v>0</v>
      </c>
      <c r="AX34" s="397">
        <f>IFERROR(FIND(AX$1,'Répartition des EC 6 Périodes'!$AK37)/FIND(AX$1,'Répartition des EC 6 Périodes'!$AK37),0)</f>
        <v>0</v>
      </c>
      <c r="AY34" s="397">
        <f>IFERROR(FIND(AY$1,'Répartition des EC 6 Périodes'!$AK37)/FIND(AY$1,'Répartition des EC 6 Périodes'!$AK37),0)</f>
        <v>0</v>
      </c>
      <c r="AZ34" s="397">
        <f>IFERROR(FIND(AZ$1,'Répartition des EC 6 Périodes'!$AK37)/FIND(AZ$1,'Répartition des EC 6 Périodes'!$AK37),0)</f>
        <v>0</v>
      </c>
    </row>
    <row r="35" spans="2:52" x14ac:dyDescent="0.25">
      <c r="B35" s="49"/>
      <c r="I35" s="455"/>
      <c r="J35" s="397">
        <f>(LEFT('Répartition des EC 6 Périodes'!$O38,LEN(J$1))=J$1)*'Répartition des EC 6 Périodes'!$M38*'Répartition des EC 6 Périodes'!$N38</f>
        <v>0</v>
      </c>
      <c r="K35" s="397">
        <f>(LEFT('Répartition des EC 6 Périodes'!$O38,LEN(K$1))=K$1)*'Répartition des EC 6 Périodes'!$M38*'Répartition des EC 6 Périodes'!$N38</f>
        <v>0</v>
      </c>
      <c r="L35" s="397">
        <f>(LEFT('Répartition des EC 6 Périodes'!$O38,LEN(L$1))=L$1)*'Répartition des EC 6 Périodes'!$M38*'Répartition des EC 6 Périodes'!$N38</f>
        <v>0</v>
      </c>
      <c r="M35" s="397">
        <f>(LEFT('Répartition des EC 6 Périodes'!$O38,LEN(M$1))=M$1)*'Répartition des EC 6 Périodes'!$M38*'Répartition des EC 6 Périodes'!$N38</f>
        <v>0</v>
      </c>
      <c r="N35" s="397">
        <f>(LEFT('Répartition des EC 6 Périodes'!$O38,LEN(N$1))=N$1)*'Répartition des EC 6 Périodes'!$M38*'Répartition des EC 6 Périodes'!$N38</f>
        <v>0</v>
      </c>
      <c r="O35" s="397">
        <f>(LEFT('Répartition des EC 6 Périodes'!$O38,LEN(O$1))=O$1)*'Répartition des EC 6 Périodes'!$M38*'Répartition des EC 6 Périodes'!$N38</f>
        <v>0</v>
      </c>
      <c r="P35" s="397">
        <f>(LEFT('Répartition des EC 6 Périodes'!$O38,LEN(P$1))=P$1)*'Répartition des EC 6 Périodes'!$M38*'Répartition des EC 6 Périodes'!$N38</f>
        <v>0</v>
      </c>
      <c r="Q35" s="397">
        <f>(LEFT('Répartition des EC 6 Périodes'!$O38,LEN(Q$1))=Q$1)*'Répartition des EC 6 Périodes'!$M38*'Répartition des EC 6 Périodes'!$N38</f>
        <v>0</v>
      </c>
      <c r="R35" s="397">
        <f>(LEFT('Répartition des EC 6 Périodes'!$O38,LEN(R$1))=R$1)*'Répartition des EC 6 Périodes'!$M38*'Répartition des EC 6 Périodes'!$N38</f>
        <v>0</v>
      </c>
      <c r="S35" s="397">
        <f>IFERROR(FIND(S$1,'Répartition des EC 6 Périodes'!$S38)/FIND(S$1,'Répartition des EC 6 Périodes'!$S38),0)</f>
        <v>0</v>
      </c>
      <c r="T35" s="397">
        <f>IFERROR(FIND(T$1,'Répartition des EC 6 Périodes'!$S38)/FIND(T$1,'Répartition des EC 6 Périodes'!$S38),0)</f>
        <v>0</v>
      </c>
      <c r="U35" s="397">
        <f>IFERROR(FIND(U$1,'Répartition des EC 6 Périodes'!$S38)/FIND(U$1,'Répartition des EC 6 Périodes'!$S38),0)</f>
        <v>0</v>
      </c>
      <c r="V35" s="397">
        <f>IFERROR(FIND(V$1,'Répartition des EC 6 Périodes'!$S38)/FIND(V$1,'Répartition des EC 6 Périodes'!$S38),0)</f>
        <v>0</v>
      </c>
      <c r="Y35" s="397">
        <f>(LEFT('Répartition des EC 6 Périodes'!$X38,LEN(Y$1))=Y$1)*'Répartition des EC 6 Périodes'!$V38*'Répartition des EC 6 Périodes'!$W38</f>
        <v>0</v>
      </c>
      <c r="Z35" s="397">
        <f>(LEFT('Répartition des EC 6 Périodes'!$X38,LEN(Z$1))=Z$1)*'Répartition des EC 6 Périodes'!$V38*'Répartition des EC 6 Périodes'!$W38</f>
        <v>0</v>
      </c>
      <c r="AA35" s="397">
        <f>(LEFT('Répartition des EC 6 Périodes'!$X38,LEN(AA$1))=AA$1)*'Répartition des EC 6 Périodes'!$V38*'Répartition des EC 6 Périodes'!$W38</f>
        <v>0</v>
      </c>
      <c r="AB35" s="397">
        <f>(LEFT('Répartition des EC 6 Périodes'!$X38,LEN(AB$1))=AB$1)*'Répartition des EC 6 Périodes'!$V38*'Répartition des EC 6 Périodes'!$W38</f>
        <v>0</v>
      </c>
      <c r="AC35" s="397">
        <f>(LEFT('Répartition des EC 6 Périodes'!$X38,LEN(AC$1))=AC$1)*'Répartition des EC 6 Périodes'!$V38*'Répartition des EC 6 Périodes'!$W38</f>
        <v>0</v>
      </c>
      <c r="AD35" s="397">
        <f>(LEFT('Répartition des EC 6 Périodes'!$X38,LEN(AD$1))=AD$1)*'Répartition des EC 6 Périodes'!$V38*'Répartition des EC 6 Périodes'!$W38</f>
        <v>0</v>
      </c>
      <c r="AE35" s="397">
        <f>(LEFT('Répartition des EC 6 Périodes'!$X38,LEN(AE$1))=AE$1)*'Répartition des EC 6 Périodes'!$V38*'Répartition des EC 6 Périodes'!$W38</f>
        <v>0</v>
      </c>
      <c r="AF35" s="397">
        <f>(LEFT('Répartition des EC 6 Périodes'!$X38,LEN(AF$1))=AF$1)*'Répartition des EC 6 Périodes'!$V38*'Répartition des EC 6 Périodes'!$W38</f>
        <v>0</v>
      </c>
      <c r="AG35" s="397">
        <f>(LEFT('Répartition des EC 6 Périodes'!$X38,LEN(AG$1))=AG$1)*'Répartition des EC 6 Périodes'!$V38*'Répartition des EC 6 Périodes'!$W38</f>
        <v>0</v>
      </c>
      <c r="AH35" s="397">
        <f>IFERROR(FIND(AH$1,'Répartition des EC 6 Périodes'!$AB38)/FIND(AH$1,'Répartition des EC 6 Périodes'!$AB38),0)</f>
        <v>0</v>
      </c>
      <c r="AI35" s="397">
        <f>IFERROR(FIND(AI$1,'Répartition des EC 6 Périodes'!$AB38)/FIND(AI$1,'Répartition des EC 6 Périodes'!$AB38),0)</f>
        <v>0</v>
      </c>
      <c r="AJ35" s="397">
        <f>IFERROR(FIND(AJ$1,'Répartition des EC 6 Périodes'!$AB38)/FIND(AJ$1,'Répartition des EC 6 Périodes'!$AB38),0)</f>
        <v>0</v>
      </c>
      <c r="AK35" s="397">
        <f>IFERROR(FIND(AK$1,'Répartition des EC 6 Périodes'!$AB38)/FIND(AK$1,'Répartition des EC 6 Périodes'!$AB38),0)</f>
        <v>0</v>
      </c>
      <c r="AN35" s="397">
        <f>(LEFT('Répartition des EC 6 Périodes'!$AG38,LEN(AN$1))=AN$1)*'Répartition des EC 6 Périodes'!$AE38*'Répartition des EC 6 Périodes'!$AF38</f>
        <v>0</v>
      </c>
      <c r="AO35" s="397">
        <f>(LEFT('Répartition des EC 6 Périodes'!$AG38,LEN(AO$1))=AO$1)*'Répartition des EC 6 Périodes'!$AE38*'Répartition des EC 6 Périodes'!$AF38</f>
        <v>0</v>
      </c>
      <c r="AP35" s="397">
        <f>(LEFT('Répartition des EC 6 Périodes'!$AG38,LEN(AP$1))=AP$1)*'Répartition des EC 6 Périodes'!$AE38*'Répartition des EC 6 Périodes'!$AF38</f>
        <v>0</v>
      </c>
      <c r="AQ35" s="397">
        <f>(LEFT('Répartition des EC 6 Périodes'!$AG38,LEN(AQ$1))=AQ$1)*'Répartition des EC 6 Périodes'!$AE38*'Répartition des EC 6 Périodes'!$AF38</f>
        <v>0</v>
      </c>
      <c r="AR35" s="397">
        <f>(LEFT('Répartition des EC 6 Périodes'!$AG38,LEN(AR$1))=AR$1)*'Répartition des EC 6 Périodes'!$AE38*'Répartition des EC 6 Périodes'!$AF38</f>
        <v>0</v>
      </c>
      <c r="AS35" s="397">
        <f>(LEFT('Répartition des EC 6 Périodes'!$AG38,LEN(AS$1))=AS$1)*'Répartition des EC 6 Périodes'!$AE38*'Répartition des EC 6 Périodes'!$AF38</f>
        <v>0</v>
      </c>
      <c r="AT35" s="397">
        <f>(LEFT('Répartition des EC 6 Périodes'!$AG38,LEN(AT$1))=AT$1)*'Répartition des EC 6 Périodes'!$AE38*'Répartition des EC 6 Périodes'!$AF38</f>
        <v>0</v>
      </c>
      <c r="AU35" s="397">
        <f>(LEFT('Répartition des EC 6 Périodes'!$AG38,LEN(AU$1))=AU$1)*'Répartition des EC 6 Périodes'!$AE38*'Répartition des EC 6 Périodes'!$AF38</f>
        <v>0</v>
      </c>
      <c r="AV35" s="397">
        <f>(LEFT('Répartition des EC 6 Périodes'!$AG38,LEN(AV$1))=AV$1)*'Répartition des EC 6 Périodes'!$AE38*'Répartition des EC 6 Périodes'!$AF38</f>
        <v>0</v>
      </c>
      <c r="AW35" s="397">
        <f>IFERROR(FIND(AW$1,'Répartition des EC 6 Périodes'!$AK38)/FIND(AW$1,'Répartition des EC 6 Périodes'!$AK38),0)</f>
        <v>0</v>
      </c>
      <c r="AX35" s="397">
        <f>IFERROR(FIND(AX$1,'Répartition des EC 6 Périodes'!$AK38)/FIND(AX$1,'Répartition des EC 6 Périodes'!$AK38),0)</f>
        <v>0</v>
      </c>
      <c r="AY35" s="397">
        <f>IFERROR(FIND(AY$1,'Répartition des EC 6 Périodes'!$AK38)/FIND(AY$1,'Répartition des EC 6 Périodes'!$AK38),0)</f>
        <v>0</v>
      </c>
      <c r="AZ35" s="397">
        <f>IFERROR(FIND(AZ$1,'Répartition des EC 6 Périodes'!$AK38)/FIND(AZ$1,'Répartition des EC 6 Périodes'!$AK38),0)</f>
        <v>0</v>
      </c>
    </row>
    <row r="38" spans="2:52" ht="35.25" customHeight="1" x14ac:dyDescent="0.25">
      <c r="B38" s="397" t="s">
        <v>0</v>
      </c>
      <c r="C38" s="397" t="s">
        <v>75</v>
      </c>
      <c r="I38" s="397" t="s">
        <v>1</v>
      </c>
      <c r="J38" s="441" t="s">
        <v>75</v>
      </c>
      <c r="K38" s="441" t="s">
        <v>76</v>
      </c>
      <c r="L38" s="441" t="s">
        <v>77</v>
      </c>
      <c r="M38" s="441" t="s">
        <v>78</v>
      </c>
      <c r="N38" s="441" t="s">
        <v>79</v>
      </c>
      <c r="O38" s="441" t="s">
        <v>80</v>
      </c>
      <c r="P38" s="441" t="s">
        <v>81</v>
      </c>
      <c r="Q38" s="441" t="s">
        <v>82</v>
      </c>
      <c r="R38" s="441" t="s">
        <v>83</v>
      </c>
      <c r="X38" s="397" t="s">
        <v>2</v>
      </c>
      <c r="Y38" s="441" t="s">
        <v>75</v>
      </c>
      <c r="Z38" s="441" t="s">
        <v>76</v>
      </c>
      <c r="AA38" s="441" t="s">
        <v>77</v>
      </c>
      <c r="AB38" s="441" t="s">
        <v>78</v>
      </c>
      <c r="AC38" s="441" t="s">
        <v>79</v>
      </c>
      <c r="AD38" s="441" t="s">
        <v>80</v>
      </c>
      <c r="AE38" s="441" t="s">
        <v>81</v>
      </c>
      <c r="AF38" s="441" t="s">
        <v>82</v>
      </c>
      <c r="AG38" s="441" t="s">
        <v>83</v>
      </c>
      <c r="AM38" s="397" t="s">
        <v>3</v>
      </c>
      <c r="AN38" s="441" t="s">
        <v>75</v>
      </c>
      <c r="AO38" s="441" t="s">
        <v>76</v>
      </c>
      <c r="AP38" s="441" t="s">
        <v>77</v>
      </c>
      <c r="AQ38" s="441" t="s">
        <v>78</v>
      </c>
      <c r="AR38" s="441" t="s">
        <v>79</v>
      </c>
      <c r="AS38" s="441" t="s">
        <v>80</v>
      </c>
      <c r="AT38" s="441" t="s">
        <v>81</v>
      </c>
      <c r="AU38" s="441" t="s">
        <v>82</v>
      </c>
      <c r="AV38" s="441" t="s">
        <v>83</v>
      </c>
    </row>
    <row r="39" spans="2:52" x14ac:dyDescent="0.25">
      <c r="B39" s="397" t="s">
        <v>283</v>
      </c>
      <c r="C39" s="397">
        <f>SUMPRODUCT(C$2:C$35,$D$2:$D$35)</f>
        <v>7</v>
      </c>
      <c r="I39" s="397" t="s">
        <v>283</v>
      </c>
      <c r="J39" s="397">
        <f>SUMPRODUCT(J$2:J$35,$S$2:$S$35)</f>
        <v>0</v>
      </c>
      <c r="K39" s="397">
        <f>SUMPRODUCT(K$2:K$35,$S$2:$S$35)</f>
        <v>0</v>
      </c>
      <c r="L39" s="397">
        <f t="shared" ref="L39:R39" si="0">SUMPRODUCT(L$2:L$35,$S$2:$S$35)</f>
        <v>0</v>
      </c>
      <c r="M39" s="397">
        <f t="shared" si="0"/>
        <v>0</v>
      </c>
      <c r="N39" s="397">
        <f t="shared" si="0"/>
        <v>0</v>
      </c>
      <c r="O39" s="397">
        <f t="shared" si="0"/>
        <v>0</v>
      </c>
      <c r="P39" s="397">
        <f t="shared" si="0"/>
        <v>0</v>
      </c>
      <c r="Q39" s="397">
        <f t="shared" si="0"/>
        <v>0</v>
      </c>
      <c r="R39" s="397">
        <f t="shared" si="0"/>
        <v>0</v>
      </c>
      <c r="X39" s="397" t="s">
        <v>283</v>
      </c>
      <c r="Y39" s="397">
        <f>SUMPRODUCT(Y$2:Y$35,$AH$2:$AH$35)</f>
        <v>0</v>
      </c>
      <c r="Z39" s="397">
        <f>SUMPRODUCT(Z$2:Z$35,$AH$2:$AH$35)</f>
        <v>0</v>
      </c>
      <c r="AA39" s="397">
        <f>SUMPRODUCT(AA$2:AA$35,$AH$2:$AH$35)</f>
        <v>0</v>
      </c>
      <c r="AB39" s="397">
        <f t="shared" ref="AB39:AG39" si="1">SUMPRODUCT(AB$2:AB$35,$AH$2:$AH$35)</f>
        <v>0</v>
      </c>
      <c r="AC39" s="397">
        <f t="shared" si="1"/>
        <v>0</v>
      </c>
      <c r="AD39" s="397">
        <f t="shared" si="1"/>
        <v>0</v>
      </c>
      <c r="AE39" s="397">
        <f t="shared" si="1"/>
        <v>0</v>
      </c>
      <c r="AF39" s="397">
        <f t="shared" si="1"/>
        <v>0</v>
      </c>
      <c r="AG39" s="397">
        <f t="shared" si="1"/>
        <v>0</v>
      </c>
      <c r="AM39" s="397" t="s">
        <v>283</v>
      </c>
      <c r="AN39" s="397">
        <f>SUMPRODUCT(AN$2:AN$35,$AW$2:$AW$35)</f>
        <v>0</v>
      </c>
      <c r="AO39" s="397">
        <f>SUMPRODUCT(AO$2:AO$35,$AW$2:$AW$35)</f>
        <v>0</v>
      </c>
      <c r="AP39" s="397">
        <f t="shared" ref="AP39:AV39" si="2">SUMPRODUCT(AP$2:AP$35,$AW$2:$AW$35)</f>
        <v>0</v>
      </c>
      <c r="AQ39" s="397">
        <f t="shared" si="2"/>
        <v>0</v>
      </c>
      <c r="AR39" s="397">
        <f t="shared" si="2"/>
        <v>0</v>
      </c>
      <c r="AS39" s="397">
        <f t="shared" si="2"/>
        <v>0</v>
      </c>
      <c r="AT39" s="397">
        <f t="shared" si="2"/>
        <v>0</v>
      </c>
      <c r="AU39" s="397">
        <f t="shared" si="2"/>
        <v>0</v>
      </c>
      <c r="AV39" s="397">
        <f t="shared" si="2"/>
        <v>0</v>
      </c>
    </row>
    <row r="40" spans="2:52" x14ac:dyDescent="0.25">
      <c r="B40" s="397" t="s">
        <v>331</v>
      </c>
      <c r="C40" s="397">
        <f>SUMPRODUCT(C$2:C$35,$E$2:$E$35)</f>
        <v>14</v>
      </c>
      <c r="I40" s="397" t="s">
        <v>331</v>
      </c>
      <c r="J40" s="397">
        <f>SUMPRODUCT(J$2:J$35,$T$2:$T$35)</f>
        <v>0</v>
      </c>
      <c r="K40" s="397">
        <f>SUMPRODUCT(K$2:K$35,$T$2:$T$35)</f>
        <v>0</v>
      </c>
      <c r="L40" s="397">
        <f t="shared" ref="L40:R40" si="3">SUMPRODUCT(L$2:L$35,$T$2:$T$35)</f>
        <v>0</v>
      </c>
      <c r="M40" s="397">
        <f t="shared" si="3"/>
        <v>0</v>
      </c>
      <c r="N40" s="397">
        <f t="shared" si="3"/>
        <v>0</v>
      </c>
      <c r="O40" s="397">
        <f t="shared" si="3"/>
        <v>0</v>
      </c>
      <c r="P40" s="397">
        <f t="shared" si="3"/>
        <v>0</v>
      </c>
      <c r="Q40" s="397">
        <f t="shared" si="3"/>
        <v>0</v>
      </c>
      <c r="R40" s="397">
        <f t="shared" si="3"/>
        <v>0</v>
      </c>
      <c r="X40" s="397" t="s">
        <v>331</v>
      </c>
      <c r="Y40" s="397">
        <f t="shared" ref="Y40:AG40" si="4">SUMPRODUCT(Y$2:Y$35,$AI$2:$AI$35)</f>
        <v>0</v>
      </c>
      <c r="Z40" s="397">
        <f t="shared" si="4"/>
        <v>0</v>
      </c>
      <c r="AA40" s="397">
        <f t="shared" si="4"/>
        <v>0</v>
      </c>
      <c r="AB40" s="397">
        <f t="shared" si="4"/>
        <v>0</v>
      </c>
      <c r="AC40" s="397">
        <f t="shared" si="4"/>
        <v>0</v>
      </c>
      <c r="AD40" s="397">
        <f t="shared" si="4"/>
        <v>0</v>
      </c>
      <c r="AE40" s="397">
        <f t="shared" si="4"/>
        <v>0</v>
      </c>
      <c r="AF40" s="397">
        <f t="shared" si="4"/>
        <v>0</v>
      </c>
      <c r="AG40" s="397">
        <f t="shared" si="4"/>
        <v>0</v>
      </c>
      <c r="AM40" s="397" t="s">
        <v>331</v>
      </c>
      <c r="AN40" s="397">
        <f>SUMPRODUCT(AN$2:AN$35,$AX$2:$AX$35)</f>
        <v>0</v>
      </c>
      <c r="AO40" s="397">
        <f>SUMPRODUCT(AO$2:AO$35,$AX$2:$AX$35)</f>
        <v>0</v>
      </c>
      <c r="AP40" s="397">
        <f t="shared" ref="AP40:AV40" si="5">SUMPRODUCT(AP$2:AP$35,$AX$2:$AX$35)</f>
        <v>0</v>
      </c>
      <c r="AQ40" s="397">
        <f t="shared" si="5"/>
        <v>0</v>
      </c>
      <c r="AR40" s="397">
        <f t="shared" si="5"/>
        <v>0</v>
      </c>
      <c r="AS40" s="397">
        <f t="shared" si="5"/>
        <v>0</v>
      </c>
      <c r="AT40" s="397">
        <f t="shared" si="5"/>
        <v>0</v>
      </c>
      <c r="AU40" s="397">
        <f t="shared" si="5"/>
        <v>0</v>
      </c>
      <c r="AV40" s="397">
        <f t="shared" si="5"/>
        <v>0</v>
      </c>
    </row>
    <row r="41" spans="2:52" x14ac:dyDescent="0.25">
      <c r="B41" s="397" t="s">
        <v>332</v>
      </c>
      <c r="C41" s="397">
        <f>SUMPRODUCT(C$2:C$35,$F$2:$F$35)</f>
        <v>0</v>
      </c>
      <c r="I41" s="397" t="s">
        <v>332</v>
      </c>
      <c r="J41" s="397">
        <f>SUMPRODUCT(J$2:J$35,$U$2:$U$35)</f>
        <v>0</v>
      </c>
      <c r="K41" s="397">
        <f>SUMPRODUCT(K$2:K$35,$U$2:$U$35)</f>
        <v>0</v>
      </c>
      <c r="L41" s="397">
        <f t="shared" ref="L41:R41" si="6">SUMPRODUCT(L$2:L$35,$U$2:$U$35)</f>
        <v>0</v>
      </c>
      <c r="M41" s="397">
        <f t="shared" si="6"/>
        <v>0</v>
      </c>
      <c r="N41" s="397">
        <f t="shared" si="6"/>
        <v>0</v>
      </c>
      <c r="O41" s="397">
        <f t="shared" si="6"/>
        <v>0</v>
      </c>
      <c r="P41" s="397">
        <f t="shared" si="6"/>
        <v>0</v>
      </c>
      <c r="Q41" s="397">
        <f t="shared" si="6"/>
        <v>0</v>
      </c>
      <c r="R41" s="397">
        <f t="shared" si="6"/>
        <v>0</v>
      </c>
      <c r="X41" s="397" t="s">
        <v>332</v>
      </c>
      <c r="Y41" s="397">
        <f t="shared" ref="Y41:AG41" si="7">SUMPRODUCT(Y$2:Y$35,$AJ$2:$AJ$35)</f>
        <v>0</v>
      </c>
      <c r="Z41" s="397">
        <f t="shared" si="7"/>
        <v>0</v>
      </c>
      <c r="AA41" s="397">
        <f t="shared" si="7"/>
        <v>0</v>
      </c>
      <c r="AB41" s="397">
        <f t="shared" si="7"/>
        <v>0</v>
      </c>
      <c r="AC41" s="397">
        <f t="shared" si="7"/>
        <v>0</v>
      </c>
      <c r="AD41" s="397">
        <f t="shared" si="7"/>
        <v>0</v>
      </c>
      <c r="AE41" s="397">
        <f t="shared" si="7"/>
        <v>0</v>
      </c>
      <c r="AF41" s="397">
        <f t="shared" si="7"/>
        <v>0</v>
      </c>
      <c r="AG41" s="397">
        <f t="shared" si="7"/>
        <v>0</v>
      </c>
      <c r="AM41" s="397" t="s">
        <v>332</v>
      </c>
      <c r="AN41" s="397">
        <f>SUMPRODUCT(AN$2:AN$35,$AY$2:$AY$35)</f>
        <v>0</v>
      </c>
      <c r="AO41" s="397">
        <f>SUMPRODUCT(AO$2:AO$35,$AY$2:$AY$35)</f>
        <v>0</v>
      </c>
      <c r="AP41" s="397">
        <f t="shared" ref="AP41:AV41" si="8">SUMPRODUCT(AP$2:AP$35,$AY$2:$AY$35)</f>
        <v>0</v>
      </c>
      <c r="AQ41" s="397">
        <f t="shared" si="8"/>
        <v>0</v>
      </c>
      <c r="AR41" s="397">
        <f t="shared" si="8"/>
        <v>0</v>
      </c>
      <c r="AS41" s="397">
        <f t="shared" si="8"/>
        <v>0</v>
      </c>
      <c r="AT41" s="397">
        <f t="shared" si="8"/>
        <v>0</v>
      </c>
      <c r="AU41" s="397">
        <f t="shared" si="8"/>
        <v>0</v>
      </c>
      <c r="AV41" s="397">
        <f t="shared" si="8"/>
        <v>0</v>
      </c>
    </row>
    <row r="42" spans="2:52" x14ac:dyDescent="0.25">
      <c r="B42" s="397" t="s">
        <v>282</v>
      </c>
      <c r="C42" s="397">
        <f>SUMPRODUCT(C$2:C$35,$G$2:$G$35)</f>
        <v>0</v>
      </c>
      <c r="I42" s="397" t="s">
        <v>282</v>
      </c>
      <c r="J42" s="397">
        <f>SUMPRODUCT(J$2:J$35,$V$2:$V$35)</f>
        <v>0</v>
      </c>
      <c r="K42" s="397">
        <f>SUMPRODUCT(K$2:K$35,$V$2:$V$35)</f>
        <v>0</v>
      </c>
      <c r="L42" s="397">
        <f t="shared" ref="L42:R42" si="9">SUMPRODUCT(L$2:L$35,$V$2:$V$35)</f>
        <v>0</v>
      </c>
      <c r="M42" s="397">
        <f t="shared" si="9"/>
        <v>0</v>
      </c>
      <c r="N42" s="397">
        <f t="shared" si="9"/>
        <v>0</v>
      </c>
      <c r="O42" s="397">
        <f t="shared" si="9"/>
        <v>0</v>
      </c>
      <c r="P42" s="397">
        <f t="shared" si="9"/>
        <v>0</v>
      </c>
      <c r="Q42" s="397">
        <f t="shared" si="9"/>
        <v>0</v>
      </c>
      <c r="R42" s="397">
        <f t="shared" si="9"/>
        <v>0</v>
      </c>
      <c r="X42" s="397" t="s">
        <v>282</v>
      </c>
      <c r="Y42" s="397">
        <f t="shared" ref="Y42:AG42" si="10">SUMPRODUCT(Y$2:Y$35,$AK$2:$AK$35)</f>
        <v>0</v>
      </c>
      <c r="Z42" s="397">
        <f t="shared" si="10"/>
        <v>0</v>
      </c>
      <c r="AA42" s="397">
        <f t="shared" si="10"/>
        <v>0</v>
      </c>
      <c r="AB42" s="397">
        <f t="shared" si="10"/>
        <v>0</v>
      </c>
      <c r="AC42" s="397">
        <f t="shared" si="10"/>
        <v>0</v>
      </c>
      <c r="AD42" s="397">
        <f t="shared" si="10"/>
        <v>0</v>
      </c>
      <c r="AE42" s="397">
        <f t="shared" si="10"/>
        <v>0</v>
      </c>
      <c r="AF42" s="397">
        <f t="shared" si="10"/>
        <v>0</v>
      </c>
      <c r="AG42" s="397">
        <f t="shared" si="10"/>
        <v>0</v>
      </c>
      <c r="AM42" s="397" t="s">
        <v>282</v>
      </c>
      <c r="AN42" s="397">
        <f>SUMPRODUCT(AN$2:AN$35,$AZ$2:$AZ$35)</f>
        <v>0</v>
      </c>
      <c r="AO42" s="397">
        <f>SUMPRODUCT(AO$2:AO$35,$AZ$2:$AZ$35)</f>
        <v>0</v>
      </c>
      <c r="AP42" s="397">
        <f t="shared" ref="AP42:AV42" si="11">SUMPRODUCT(AP$2:AP$35,$AZ$2:$AZ$35)</f>
        <v>0</v>
      </c>
      <c r="AQ42" s="397">
        <f t="shared" si="11"/>
        <v>0</v>
      </c>
      <c r="AR42" s="397">
        <f t="shared" si="11"/>
        <v>0</v>
      </c>
      <c r="AS42" s="397">
        <f t="shared" si="11"/>
        <v>0</v>
      </c>
      <c r="AT42" s="397">
        <f t="shared" si="11"/>
        <v>0</v>
      </c>
      <c r="AU42" s="397">
        <f t="shared" si="11"/>
        <v>0</v>
      </c>
      <c r="AV42" s="397">
        <f t="shared" si="11"/>
        <v>0</v>
      </c>
    </row>
  </sheetData>
  <mergeCells count="12">
    <mergeCell ref="B2:B4"/>
    <mergeCell ref="I2:I5"/>
    <mergeCell ref="B8:B10"/>
    <mergeCell ref="I8:I11"/>
    <mergeCell ref="B14:B16"/>
    <mergeCell ref="I14:I17"/>
    <mergeCell ref="B20:B22"/>
    <mergeCell ref="I20:I23"/>
    <mergeCell ref="B26:B28"/>
    <mergeCell ref="I26:I29"/>
    <mergeCell ref="B32:B34"/>
    <mergeCell ref="I32:I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24</vt:i4>
      </vt:variant>
    </vt:vector>
  </HeadingPairs>
  <TitlesOfParts>
    <vt:vector size="40" baseType="lpstr">
      <vt:lpstr>Présentation</vt:lpstr>
      <vt:lpstr>Dotation horaire supplémentaire</vt:lpstr>
      <vt:lpstr>Besoins</vt:lpstr>
      <vt:lpstr>Répartition des EC 6 Périodes</vt:lpstr>
      <vt:lpstr>Rép EC 6 pér 5e</vt:lpstr>
      <vt:lpstr>Rép EC 6 pér 4e</vt:lpstr>
      <vt:lpstr>Rép EC 6 pér 3e</vt:lpstr>
      <vt:lpstr>RépEC 6Pér cycle 4</vt:lpstr>
      <vt:lpstr>prépaparcours</vt:lpstr>
      <vt:lpstr>Parcours</vt:lpstr>
      <vt:lpstr>services (annuel)</vt:lpstr>
      <vt:lpstr>répartition DHS (annuel)</vt:lpstr>
      <vt:lpstr>services (périodes)</vt:lpstr>
      <vt:lpstr>répartition DHS (périodes)</vt:lpstr>
      <vt:lpstr>Listes</vt:lpstr>
      <vt:lpstr>Feuil1</vt:lpstr>
      <vt:lpstr>APTHM</vt:lpstr>
      <vt:lpstr>DISCi</vt:lpstr>
      <vt:lpstr>DISCIP</vt:lpstr>
      <vt:lpstr>DURES</vt:lpstr>
      <vt:lpstr>EC</vt:lpstr>
      <vt:lpstr>ECL</vt:lpstr>
      <vt:lpstr>EPI</vt:lpstr>
      <vt:lpstr>EPIL</vt:lpstr>
      <vt:lpstr>Hspec</vt:lpstr>
      <vt:lpstr>parcours</vt:lpstr>
      <vt:lpstr>Profs1</vt:lpstr>
      <vt:lpstr>Profs2</vt:lpstr>
      <vt:lpstr>Profs3</vt:lpstr>
      <vt:lpstr>SEMAI</vt:lpstr>
      <vt:lpstr>Besoins!Zone_d_impression</vt:lpstr>
      <vt:lpstr>'Rép EC 6 pér 3e'!Zone_d_impression</vt:lpstr>
      <vt:lpstr>'Rép EC 6 pér 4e'!Zone_d_impression</vt:lpstr>
      <vt:lpstr>'Rép EC 6 pér 5e'!Zone_d_impression</vt:lpstr>
      <vt:lpstr>'Répartition des EC 6 Périodes'!Zone_d_impression</vt:lpstr>
      <vt:lpstr>'répartition DHS (annuel)'!Zone_d_impression</vt:lpstr>
      <vt:lpstr>'répartition DHS (périodes)'!Zone_d_impression</vt:lpstr>
      <vt:lpstr>'RépEC 6Pér cycle 4'!Zone_d_impression</vt:lpstr>
      <vt:lpstr>'services (annuel)'!Zone_d_impression</vt:lpstr>
      <vt:lpstr>'services (périodes)'!Zone_d_impression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 A1-2 </dc:creator>
  <cp:lastModifiedBy>BC A1-2 </cp:lastModifiedBy>
  <cp:lastPrinted>2016-04-19T15:18:56Z</cp:lastPrinted>
  <dcterms:created xsi:type="dcterms:W3CDTF">2015-03-25T10:24:10Z</dcterms:created>
  <dcterms:modified xsi:type="dcterms:W3CDTF">2016-04-19T15:19:02Z</dcterms:modified>
</cp:coreProperties>
</file>